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dkus\Documents\2018\FL\2018\rozliczenie\zakresy wykonania na stronę\"/>
    </mc:Choice>
  </mc:AlternateContent>
  <xr:revisionPtr revIDLastSave="0" documentId="13_ncr:1_{198CC2E2-0426-4C42-A8C3-7CBBC94C4E53}" xr6:coauthVersionLast="40" xr6:coauthVersionMax="40" xr10:uidLastSave="{00000000-0000-0000-0000-000000000000}"/>
  <bookViews>
    <workbookView xWindow="0" yWindow="0" windowWidth="28800" windowHeight="13425" xr2:uid="{00000000-000D-0000-FFFF-FFFF00000000}"/>
  </bookViews>
  <sheets>
    <sheet name="zestawienie finansowo-rzeczowe" sheetId="1" r:id="rId1"/>
    <sheet name="listy rozwijane" sheetId="2" state="hidden" r:id="rId2"/>
  </sheets>
  <definedNames>
    <definedName name="_xlnm._FilterDatabase" localSheetId="0" hidden="1">'zestawienie finansowo-rzeczowe'!$B$8:$F$104</definedName>
    <definedName name="_xlnm.Print_Area" localSheetId="0">'zestawienie finansowo-rzeczowe'!$A$1:$R$104</definedName>
    <definedName name="_xlnm.Print_Titles" localSheetId="0">'zestawienie finansowo-rzeczowe'!$8:$10</definedName>
  </definedNames>
  <calcPr calcId="181029"/>
</workbook>
</file>

<file path=xl/calcChain.xml><?xml version="1.0" encoding="utf-8"?>
<calcChain xmlns="http://schemas.openxmlformats.org/spreadsheetml/2006/main">
  <c r="I104" i="1" l="1"/>
  <c r="H19" i="1" l="1"/>
  <c r="H20" i="1" l="1"/>
  <c r="I70" i="1" l="1"/>
  <c r="I43" i="1"/>
  <c r="I40" i="1"/>
  <c r="L99" i="1" l="1"/>
  <c r="I99" i="1"/>
  <c r="F99" i="1"/>
  <c r="L65" i="1"/>
  <c r="I65" i="1"/>
  <c r="F65" i="1"/>
  <c r="L61" i="1"/>
  <c r="I61" i="1"/>
  <c r="F61" i="1"/>
  <c r="L56" i="1"/>
  <c r="I56" i="1"/>
  <c r="F56" i="1"/>
  <c r="L53" i="1"/>
  <c r="I53" i="1"/>
  <c r="F53" i="1"/>
  <c r="L45" i="1"/>
  <c r="I45" i="1"/>
  <c r="F45" i="1"/>
  <c r="L42" i="1"/>
  <c r="I42" i="1"/>
  <c r="F42" i="1"/>
  <c r="L31" i="1"/>
  <c r="I31" i="1"/>
  <c r="F31" i="1"/>
  <c r="L22" i="1"/>
  <c r="I22" i="1"/>
  <c r="F22" i="1"/>
  <c r="L18" i="1"/>
  <c r="I18" i="1"/>
  <c r="F18" i="1"/>
  <c r="L103" i="1"/>
  <c r="L101" i="1"/>
  <c r="I103" i="1"/>
  <c r="I101" i="1"/>
  <c r="F103" i="1"/>
  <c r="F101" i="1"/>
  <c r="L93" i="1"/>
  <c r="L89" i="1"/>
  <c r="L87" i="1"/>
  <c r="L85" i="1"/>
  <c r="L83" i="1"/>
  <c r="L81" i="1"/>
  <c r="L79" i="1"/>
  <c r="L77" i="1"/>
  <c r="L75" i="1"/>
  <c r="L73" i="1"/>
  <c r="L71" i="1"/>
  <c r="L69" i="1"/>
  <c r="L67" i="1"/>
  <c r="I67" i="1"/>
  <c r="I69" i="1"/>
  <c r="I71" i="1"/>
  <c r="I73" i="1"/>
  <c r="I75" i="1"/>
  <c r="I77" i="1"/>
  <c r="I79" i="1"/>
  <c r="I81" i="1"/>
  <c r="I83" i="1"/>
  <c r="I85" i="1"/>
  <c r="I87" i="1"/>
  <c r="I89" i="1"/>
  <c r="I91" i="1"/>
  <c r="I93" i="1"/>
  <c r="F93" i="1"/>
  <c r="F91" i="1"/>
  <c r="F89" i="1"/>
  <c r="F87" i="1"/>
  <c r="F85" i="1"/>
  <c r="F83" i="1"/>
  <c r="F81" i="1"/>
  <c r="F79" i="1"/>
  <c r="F77" i="1"/>
  <c r="F75" i="1"/>
  <c r="F73" i="1"/>
  <c r="F71" i="1"/>
  <c r="F69" i="1"/>
  <c r="F67" i="1"/>
  <c r="L58" i="1"/>
  <c r="I58" i="1"/>
  <c r="F58" i="1"/>
  <c r="L49" i="1"/>
  <c r="I49" i="1"/>
  <c r="F49" i="1"/>
  <c r="L47" i="1"/>
  <c r="I47" i="1"/>
  <c r="F47" i="1"/>
  <c r="L39" i="1"/>
  <c r="L37" i="1"/>
  <c r="L35" i="1"/>
  <c r="I39" i="1"/>
  <c r="I37" i="1"/>
  <c r="I35" i="1"/>
  <c r="F39" i="1"/>
  <c r="F37" i="1"/>
  <c r="F35" i="1"/>
  <c r="L33" i="1"/>
  <c r="I33" i="1"/>
  <c r="F33" i="1"/>
  <c r="L28" i="1"/>
  <c r="I28" i="1"/>
  <c r="F28" i="1"/>
  <c r="L26" i="1"/>
  <c r="I26" i="1"/>
  <c r="F26" i="1"/>
  <c r="L24" i="1"/>
  <c r="I24" i="1"/>
  <c r="F24" i="1"/>
  <c r="L15" i="1"/>
  <c r="I15" i="1"/>
  <c r="F15" i="1"/>
  <c r="L13" i="1"/>
  <c r="I13" i="1"/>
  <c r="F13" i="1"/>
  <c r="N12" i="1"/>
  <c r="P12" i="1" s="1"/>
  <c r="O12" i="1"/>
  <c r="Q12" i="1" s="1"/>
  <c r="N14" i="1"/>
  <c r="P14" i="1" s="1"/>
  <c r="O14" i="1"/>
  <c r="Q14" i="1" s="1"/>
  <c r="N16" i="1"/>
  <c r="P16" i="1" s="1"/>
  <c r="O16" i="1"/>
  <c r="Q16" i="1" s="1"/>
  <c r="N17" i="1"/>
  <c r="P17" i="1" s="1"/>
  <c r="N19" i="1"/>
  <c r="P19" i="1" s="1"/>
  <c r="O19" i="1"/>
  <c r="Q19" i="1" s="1"/>
  <c r="N20" i="1"/>
  <c r="P20" i="1" s="1"/>
  <c r="N21" i="1"/>
  <c r="P21" i="1" s="1"/>
  <c r="N23" i="1"/>
  <c r="P23" i="1" s="1"/>
  <c r="O23" i="1"/>
  <c r="Q23" i="1" s="1"/>
  <c r="N25" i="1"/>
  <c r="P25" i="1" s="1"/>
  <c r="O25" i="1"/>
  <c r="Q25" i="1" s="1"/>
  <c r="N27" i="1"/>
  <c r="P27" i="1" s="1"/>
  <c r="O27" i="1"/>
  <c r="N29" i="1"/>
  <c r="P29" i="1" s="1"/>
  <c r="O29" i="1"/>
  <c r="Q29" i="1" s="1"/>
  <c r="N30" i="1"/>
  <c r="P30" i="1" s="1"/>
  <c r="N32" i="1"/>
  <c r="P32" i="1" s="1"/>
  <c r="O32" i="1"/>
  <c r="Q32" i="1" s="1"/>
  <c r="N34" i="1"/>
  <c r="P34" i="1" s="1"/>
  <c r="O34" i="1"/>
  <c r="Q34" i="1" s="1"/>
  <c r="N36" i="1"/>
  <c r="P36" i="1" s="1"/>
  <c r="O36" i="1"/>
  <c r="Q36" i="1" s="1"/>
  <c r="N38" i="1"/>
  <c r="P38" i="1" s="1"/>
  <c r="O38" i="1"/>
  <c r="Q38" i="1" s="1"/>
  <c r="N40" i="1"/>
  <c r="P40" i="1" s="1"/>
  <c r="O40" i="1"/>
  <c r="Q40" i="1" s="1"/>
  <c r="N41" i="1"/>
  <c r="P41" i="1" s="1"/>
  <c r="N43" i="1"/>
  <c r="P43" i="1" s="1"/>
  <c r="O43" i="1"/>
  <c r="Q43" i="1" s="1"/>
  <c r="N44" i="1"/>
  <c r="P44" i="1" s="1"/>
  <c r="N46" i="1"/>
  <c r="P46" i="1" s="1"/>
  <c r="O46" i="1"/>
  <c r="Q46" i="1" s="1"/>
  <c r="N48" i="1"/>
  <c r="P48" i="1" s="1"/>
  <c r="O48" i="1"/>
  <c r="Q48" i="1" s="1"/>
  <c r="N50" i="1"/>
  <c r="P50" i="1" s="1"/>
  <c r="O50" i="1"/>
  <c r="Q50" i="1" s="1"/>
  <c r="N51" i="1"/>
  <c r="P51" i="1" s="1"/>
  <c r="N52" i="1"/>
  <c r="P52" i="1" s="1"/>
  <c r="N54" i="1"/>
  <c r="P54" i="1" s="1"/>
  <c r="O54" i="1"/>
  <c r="Q54" i="1" s="1"/>
  <c r="N55" i="1"/>
  <c r="P55" i="1" s="1"/>
  <c r="N57" i="1"/>
  <c r="P57" i="1" s="1"/>
  <c r="O57" i="1"/>
  <c r="Q57" i="1" s="1"/>
  <c r="N59" i="1"/>
  <c r="P59" i="1" s="1"/>
  <c r="O59" i="1"/>
  <c r="Q59" i="1" s="1"/>
  <c r="N60" i="1"/>
  <c r="P60" i="1" s="1"/>
  <c r="N62" i="1"/>
  <c r="P62" i="1" s="1"/>
  <c r="O62" i="1"/>
  <c r="Q62" i="1" s="1"/>
  <c r="N63" i="1"/>
  <c r="P63" i="1" s="1"/>
  <c r="N64" i="1"/>
  <c r="P64" i="1" s="1"/>
  <c r="N66" i="1"/>
  <c r="P66" i="1" s="1"/>
  <c r="O66" i="1"/>
  <c r="Q66" i="1" s="1"/>
  <c r="N68" i="1"/>
  <c r="P68" i="1" s="1"/>
  <c r="O68" i="1"/>
  <c r="Q68" i="1" s="1"/>
  <c r="N70" i="1"/>
  <c r="P70" i="1" s="1"/>
  <c r="O70" i="1"/>
  <c r="Q70" i="1" s="1"/>
  <c r="N72" i="1"/>
  <c r="P72" i="1" s="1"/>
  <c r="O72" i="1"/>
  <c r="Q72" i="1" s="1"/>
  <c r="N74" i="1"/>
  <c r="P74" i="1" s="1"/>
  <c r="O74" i="1"/>
  <c r="Q74" i="1" s="1"/>
  <c r="N76" i="1"/>
  <c r="P76" i="1" s="1"/>
  <c r="O76" i="1"/>
  <c r="O77" i="1" s="1"/>
  <c r="Q77" i="1" s="1"/>
  <c r="Q76" i="1"/>
  <c r="N78" i="1"/>
  <c r="P78" i="1" s="1"/>
  <c r="O78" i="1"/>
  <c r="Q78" i="1" s="1"/>
  <c r="N80" i="1"/>
  <c r="P80" i="1" s="1"/>
  <c r="O80" i="1"/>
  <c r="Q80" i="1" s="1"/>
  <c r="N82" i="1"/>
  <c r="P82" i="1" s="1"/>
  <c r="O82" i="1"/>
  <c r="Q82" i="1" s="1"/>
  <c r="N84" i="1"/>
  <c r="P84" i="1" s="1"/>
  <c r="O84" i="1"/>
  <c r="Q84" i="1" s="1"/>
  <c r="N86" i="1"/>
  <c r="P86" i="1" s="1"/>
  <c r="O86" i="1"/>
  <c r="Q86" i="1" s="1"/>
  <c r="N88" i="1"/>
  <c r="P88" i="1" s="1"/>
  <c r="O88" i="1"/>
  <c r="Q88" i="1" s="1"/>
  <c r="N90" i="1"/>
  <c r="P90" i="1" s="1"/>
  <c r="N92" i="1"/>
  <c r="P92" i="1" s="1"/>
  <c r="O92" i="1"/>
  <c r="Q92" i="1" s="1"/>
  <c r="N94" i="1"/>
  <c r="P94" i="1" s="1"/>
  <c r="O94" i="1"/>
  <c r="Q94" i="1" s="1"/>
  <c r="N95" i="1"/>
  <c r="P95" i="1" s="1"/>
  <c r="N96" i="1"/>
  <c r="P96" i="1" s="1"/>
  <c r="N97" i="1"/>
  <c r="P97" i="1" s="1"/>
  <c r="N98" i="1"/>
  <c r="P98" i="1" s="1"/>
  <c r="N100" i="1"/>
  <c r="P100" i="1" s="1"/>
  <c r="O100" i="1"/>
  <c r="Q100" i="1" s="1"/>
  <c r="N102" i="1"/>
  <c r="P102" i="1" s="1"/>
  <c r="O102" i="1"/>
  <c r="Q102" i="1" s="1"/>
  <c r="M14" i="1"/>
  <c r="M16" i="1"/>
  <c r="M17" i="1"/>
  <c r="M19" i="1"/>
  <c r="M20" i="1"/>
  <c r="M21" i="1"/>
  <c r="M23" i="1"/>
  <c r="M25" i="1"/>
  <c r="M27" i="1"/>
  <c r="M29" i="1"/>
  <c r="M30" i="1"/>
  <c r="M32" i="1"/>
  <c r="M34" i="1"/>
  <c r="M36" i="1"/>
  <c r="M38" i="1"/>
  <c r="M40" i="1"/>
  <c r="M41" i="1"/>
  <c r="M43" i="1"/>
  <c r="M44" i="1"/>
  <c r="M46" i="1"/>
  <c r="M48" i="1"/>
  <c r="M50" i="1"/>
  <c r="M51" i="1"/>
  <c r="M52" i="1"/>
  <c r="M54" i="1"/>
  <c r="M55" i="1"/>
  <c r="M57" i="1"/>
  <c r="M59" i="1"/>
  <c r="M60" i="1"/>
  <c r="M62" i="1"/>
  <c r="M63" i="1"/>
  <c r="M64" i="1"/>
  <c r="M66" i="1"/>
  <c r="M68" i="1"/>
  <c r="M70" i="1"/>
  <c r="M72" i="1"/>
  <c r="M74" i="1"/>
  <c r="M76" i="1"/>
  <c r="M78" i="1"/>
  <c r="M80" i="1"/>
  <c r="M82" i="1"/>
  <c r="M84" i="1"/>
  <c r="M86" i="1"/>
  <c r="M88" i="1"/>
  <c r="M90" i="1"/>
  <c r="M92" i="1"/>
  <c r="M94" i="1"/>
  <c r="M95" i="1"/>
  <c r="M96" i="1"/>
  <c r="M97" i="1"/>
  <c r="M98" i="1"/>
  <c r="M100" i="1"/>
  <c r="M102" i="1"/>
  <c r="M12" i="1"/>
  <c r="J14" i="1"/>
  <c r="J16" i="1"/>
  <c r="J17" i="1"/>
  <c r="J19" i="1"/>
  <c r="J20" i="1"/>
  <c r="J21" i="1"/>
  <c r="J23" i="1"/>
  <c r="J25" i="1"/>
  <c r="J27" i="1"/>
  <c r="J29" i="1"/>
  <c r="J30" i="1"/>
  <c r="J32" i="1"/>
  <c r="J34" i="1"/>
  <c r="J36" i="1"/>
  <c r="J38" i="1"/>
  <c r="J40" i="1"/>
  <c r="J41" i="1"/>
  <c r="J43" i="1"/>
  <c r="J44" i="1"/>
  <c r="J46" i="1"/>
  <c r="J48" i="1"/>
  <c r="J50" i="1"/>
  <c r="J51" i="1"/>
  <c r="J52" i="1"/>
  <c r="J54" i="1"/>
  <c r="J55" i="1"/>
  <c r="J57" i="1"/>
  <c r="J59" i="1"/>
  <c r="J60" i="1"/>
  <c r="J62" i="1"/>
  <c r="J63" i="1"/>
  <c r="J64" i="1"/>
  <c r="J66" i="1"/>
  <c r="J68" i="1"/>
  <c r="J70" i="1"/>
  <c r="J72" i="1"/>
  <c r="J74" i="1"/>
  <c r="J76" i="1"/>
  <c r="J78" i="1"/>
  <c r="J80" i="1"/>
  <c r="J82" i="1"/>
  <c r="J84" i="1"/>
  <c r="J86" i="1"/>
  <c r="J88" i="1"/>
  <c r="J90" i="1"/>
  <c r="J92" i="1"/>
  <c r="J94" i="1"/>
  <c r="J95" i="1"/>
  <c r="J96" i="1"/>
  <c r="J97" i="1"/>
  <c r="J98" i="1"/>
  <c r="J100" i="1"/>
  <c r="J102" i="1"/>
  <c r="J12" i="1"/>
  <c r="G14" i="1"/>
  <c r="G16" i="1"/>
  <c r="G17" i="1"/>
  <c r="G19" i="1"/>
  <c r="G20" i="1"/>
  <c r="G21" i="1"/>
  <c r="G23" i="1"/>
  <c r="G25" i="1"/>
  <c r="G27" i="1"/>
  <c r="G29" i="1"/>
  <c r="G30" i="1"/>
  <c r="G32" i="1"/>
  <c r="G34" i="1"/>
  <c r="G36" i="1"/>
  <c r="G38" i="1"/>
  <c r="G40" i="1"/>
  <c r="G41" i="1"/>
  <c r="G43" i="1"/>
  <c r="G44" i="1"/>
  <c r="G46" i="1"/>
  <c r="G48" i="1"/>
  <c r="G50" i="1"/>
  <c r="G51" i="1"/>
  <c r="G52" i="1"/>
  <c r="G54" i="1"/>
  <c r="G55" i="1"/>
  <c r="G57" i="1"/>
  <c r="G59" i="1"/>
  <c r="G60" i="1"/>
  <c r="G62" i="1"/>
  <c r="G63" i="1"/>
  <c r="G64" i="1"/>
  <c r="G66" i="1"/>
  <c r="G68" i="1"/>
  <c r="G70" i="1"/>
  <c r="G72" i="1"/>
  <c r="G74" i="1"/>
  <c r="G76" i="1"/>
  <c r="G78" i="1"/>
  <c r="G80" i="1"/>
  <c r="G82" i="1"/>
  <c r="G84" i="1"/>
  <c r="G86" i="1"/>
  <c r="G88" i="1"/>
  <c r="G90" i="1"/>
  <c r="G92" i="1"/>
  <c r="G94" i="1"/>
  <c r="G95" i="1"/>
  <c r="G96" i="1"/>
  <c r="G97" i="1"/>
  <c r="G98" i="1"/>
  <c r="G100" i="1"/>
  <c r="G102" i="1"/>
  <c r="G12" i="1"/>
  <c r="O47" i="1" l="1"/>
  <c r="Q47" i="1" s="1"/>
  <c r="Q27" i="1"/>
  <c r="F104" i="1"/>
  <c r="O101" i="1"/>
  <c r="Q101" i="1" s="1"/>
  <c r="O56" i="1"/>
  <c r="O103" i="1"/>
  <c r="O89" i="1"/>
  <c r="Q89" i="1" s="1"/>
  <c r="O81" i="1"/>
  <c r="Q81" i="1" s="1"/>
  <c r="O37" i="1"/>
  <c r="Q37" i="1" s="1"/>
  <c r="O53" i="1"/>
  <c r="Q53" i="1" s="1"/>
  <c r="O39" i="1"/>
  <c r="Q39" i="1" s="1"/>
  <c r="O49" i="1"/>
  <c r="Q49" i="1" s="1"/>
  <c r="O75" i="1"/>
  <c r="Q75" i="1" s="1"/>
  <c r="O13" i="1"/>
  <c r="Q13" i="1" s="1"/>
  <c r="O93" i="1"/>
  <c r="Q93" i="1" s="1"/>
  <c r="O26" i="1"/>
  <c r="Q26" i="1" s="1"/>
  <c r="O87" i="1"/>
  <c r="Q87" i="1" s="1"/>
  <c r="O85" i="1"/>
  <c r="Q85" i="1" s="1"/>
  <c r="O83" i="1"/>
  <c r="Q83" i="1" s="1"/>
  <c r="O79" i="1"/>
  <c r="Q79" i="1" s="1"/>
  <c r="O69" i="1"/>
  <c r="Q69" i="1" s="1"/>
  <c r="O73" i="1"/>
  <c r="Q73" i="1" s="1"/>
  <c r="O71" i="1"/>
  <c r="Q71" i="1" s="1"/>
  <c r="O67" i="1"/>
  <c r="Q67" i="1" s="1"/>
  <c r="O61" i="1"/>
  <c r="Q61" i="1" s="1"/>
  <c r="O65" i="1"/>
  <c r="Q65" i="1" s="1"/>
  <c r="O58" i="1"/>
  <c r="Q58" i="1" s="1"/>
  <c r="O45" i="1"/>
  <c r="Q45" i="1" s="1"/>
  <c r="O42" i="1"/>
  <c r="Q42" i="1" s="1"/>
  <c r="O35" i="1"/>
  <c r="Q35" i="1" s="1"/>
  <c r="O33" i="1"/>
  <c r="Q33" i="1" s="1"/>
  <c r="O31" i="1"/>
  <c r="Q31" i="1" s="1"/>
  <c r="O28" i="1"/>
  <c r="Q28" i="1" s="1"/>
  <c r="O24" i="1"/>
  <c r="Q24" i="1" s="1"/>
  <c r="O22" i="1"/>
  <c r="Q22" i="1" s="1"/>
  <c r="O18" i="1"/>
  <c r="Q18" i="1" s="1"/>
  <c r="O15" i="1"/>
  <c r="Q15" i="1" s="1"/>
  <c r="O99" i="1"/>
  <c r="Q56" i="1"/>
  <c r="L91" i="1"/>
  <c r="L104" i="1" s="1"/>
  <c r="O90" i="1"/>
  <c r="Q90" i="1" l="1"/>
  <c r="O91" i="1"/>
  <c r="Q91" i="1" s="1"/>
  <c r="O104" i="1"/>
  <c r="Q99" i="1"/>
  <c r="Q103" i="1" l="1"/>
  <c r="Q104" i="1" l="1"/>
</calcChain>
</file>

<file path=xl/sharedStrings.xml><?xml version="1.0" encoding="utf-8"?>
<sst xmlns="http://schemas.openxmlformats.org/spreadsheetml/2006/main" count="260" uniqueCount="185">
  <si>
    <t>ilość, liczba</t>
  </si>
  <si>
    <t>Nazwa działania</t>
  </si>
  <si>
    <t>Uwagi/ wyjaśnienia rozbieżnosći</t>
  </si>
  <si>
    <t>ha</t>
  </si>
  <si>
    <t>szt.</t>
  </si>
  <si>
    <t>Razem działanie 1</t>
  </si>
  <si>
    <t>Razem działanie 2</t>
  </si>
  <si>
    <t>m</t>
  </si>
  <si>
    <t>m3</t>
  </si>
  <si>
    <t>kg</t>
  </si>
  <si>
    <t>Nr działania</t>
  </si>
  <si>
    <t>Nazwa Parku</t>
  </si>
  <si>
    <t>Kwartał</t>
  </si>
  <si>
    <t>data od</t>
  </si>
  <si>
    <t>data do</t>
  </si>
  <si>
    <t>TAK/NIE</t>
  </si>
  <si>
    <t>Babiogórski Park Narodowy</t>
  </si>
  <si>
    <t>I</t>
  </si>
  <si>
    <t>TAK</t>
  </si>
  <si>
    <t>Białowieski Park Narodowy</t>
  </si>
  <si>
    <t>II</t>
  </si>
  <si>
    <t>NIE</t>
  </si>
  <si>
    <t>Biebrzański Park Narodowy</t>
  </si>
  <si>
    <t>III</t>
  </si>
  <si>
    <t>Bieszczadzki Park Narodowy</t>
  </si>
  <si>
    <t>IV</t>
  </si>
  <si>
    <t>Drawieński Park Narodowy</t>
  </si>
  <si>
    <t>Gorczański Park Narodowy</t>
  </si>
  <si>
    <t>Kampinoski Park Narodowy</t>
  </si>
  <si>
    <t>Karkonoski Park Narodowy</t>
  </si>
  <si>
    <t>Magurski Park Narodowy</t>
  </si>
  <si>
    <t>Narwiański Park Narodowy</t>
  </si>
  <si>
    <t>Ojcowski Park Narodowy,</t>
  </si>
  <si>
    <t>Park Narodowy „Bory Tucholskie”</t>
  </si>
  <si>
    <t>Park Narodowy Gór Stołowych</t>
  </si>
  <si>
    <t>Park Narodowy „Ujście Warty”</t>
  </si>
  <si>
    <t>Pieniński Park Narodowy</t>
  </si>
  <si>
    <t>Poleski Park Narodowy</t>
  </si>
  <si>
    <t>Roztoczański Park Narodowy</t>
  </si>
  <si>
    <t>Słowiński Park Narodowy</t>
  </si>
  <si>
    <t>Świętokrzyski Park Narodowy</t>
  </si>
  <si>
    <t>Tatrzański Park Narodowy</t>
  </si>
  <si>
    <t>Wielkopolski Park Narodowy</t>
  </si>
  <si>
    <t>Wigierski Park Narodowy</t>
  </si>
  <si>
    <t>Wolinski Park Narodowy</t>
  </si>
  <si>
    <t>Nazwa Parku Narodowego</t>
  </si>
  <si>
    <t>Nr Umowy</t>
  </si>
  <si>
    <t>Okres sprawozdawczy</t>
  </si>
  <si>
    <t>kwartał</t>
  </si>
  <si>
    <t>od</t>
  </si>
  <si>
    <t>do</t>
  </si>
  <si>
    <t>Zakres planowany</t>
  </si>
  <si>
    <t>Finansowy</t>
  </si>
  <si>
    <t>Rzeczowy</t>
  </si>
  <si>
    <t>jednostki</t>
  </si>
  <si>
    <t>Zakres zrealizowany
IV kwartał</t>
  </si>
  <si>
    <t>Zakres zrealizowany
NARASTAJĄCO</t>
  </si>
  <si>
    <t>RAZEM</t>
  </si>
  <si>
    <t>Wyszczególnienie prac, dostaw, usług 
 w ramach realizacji działania</t>
  </si>
  <si>
    <t>Zestawienie rzeczowo-finansowe z realizacji umowy</t>
  </si>
  <si>
    <t>Procent realizacji zakresu rzeczowego</t>
  </si>
  <si>
    <t>Procent realizacji zakresu finansowego</t>
  </si>
  <si>
    <t>Zakres zrealizowany
I-III kwartał</t>
  </si>
  <si>
    <t>Wykładanie oraz korowanie drzew pułapkowych na kornika drukarza (Ips typographus)</t>
  </si>
  <si>
    <t>h</t>
  </si>
  <si>
    <t>Likwidacja pułapek klasycznych</t>
  </si>
  <si>
    <t>Wykładanie  pułapek zapachowych (feromonowych) na: kornika drukarza; rytownika pospolitego</t>
  </si>
  <si>
    <t>Wystawianie pułapek feromonowych</t>
  </si>
  <si>
    <t>Zakup feromonów</t>
  </si>
  <si>
    <t>Korowanie drewna zasiedlonego przez kornika drukarza i gatunki jemu towarzyszące</t>
  </si>
  <si>
    <t>Pozyskanie drewna przeznaczonego do rozkładu</t>
  </si>
  <si>
    <t>Korowanie drewna przeznaczonego do rozkładu</t>
  </si>
  <si>
    <t>Znaczniki do znakowania drewna od rozkładu</t>
  </si>
  <si>
    <t>Usuwanie drzew zasiedlonych przez kornika drukarza i gatunki jemu towarzyszące dla ograniczenia masowego rozwoju owadów zagrażających zdrowotności drzewostanów</t>
  </si>
  <si>
    <t>Wyznaczanie drzew trocinkowych, obsługa pułapek klasycznych, obsługa pułapek feromonowych</t>
  </si>
  <si>
    <t>Zabezpieczanie upraw leśnych przed uszkodzeniami przez jelenia i sarnę poprzez budowę nowych ogrodzeń upraw podokapowych</t>
  </si>
  <si>
    <t>Naprawy istniejących ogrodzeń upraw leśnych dla zabezpieczenia przed uszkodzeniami przez jelenia i sarnę</t>
  </si>
  <si>
    <t>Usługa naprawy grodzeń</t>
  </si>
  <si>
    <t>Drewno do bieżącej naprawy grodzeń</t>
  </si>
  <si>
    <t>Kompleksowe naprawy ogrodzeń powierzchniowych (obejmujące wymianę słupków oraz częściową wymianę siatki ogrodzeniowej)</t>
  </si>
  <si>
    <t>Naprawa ogrodzeń powierzchniowych</t>
  </si>
  <si>
    <t>Zabezpieczanie upraw leśnych przed uszkodzeniami przez jelenia i sarnę - stosowanie indywidualnych osłon z siatki</t>
  </si>
  <si>
    <t>Stosowanie indywidualnych osłon z siatki</t>
  </si>
  <si>
    <t>Zabezpieczanie upraw leśnych przed uszkodzeniami przez jelenia i sarnę - stosowanie indywidualnych osłon z siatki.
Osłony indywidualne podwójne - z dwóch siatek</t>
  </si>
  <si>
    <t>Osłony indywidualne podwójne</t>
  </si>
  <si>
    <t>Demontaż ogrodzeń upraw leśnych</t>
  </si>
  <si>
    <t>Zabezpieczanie drzewek przed uszkodzeniami przez jelenia i sarnę  - stosowanie na pędy szczytowe środków zapachowych (repelentów)</t>
  </si>
  <si>
    <t>Zabezpieczenie pędów szczytowych i bocznych</t>
  </si>
  <si>
    <t>Zakup repelentu</t>
  </si>
  <si>
    <t>Zabezpieczanie drzew przed spałowaniem przez jelenia  - za pomocą środków zapachowych (repelentów)</t>
  </si>
  <si>
    <t>Zabezpieczenie przed spałowaniem</t>
  </si>
  <si>
    <t>Demontaż osłon indywidualnych</t>
  </si>
  <si>
    <t>Wykaszanie roślin wokół sadzonek drzew na uprawach leśnych</t>
  </si>
  <si>
    <t>Zabezpieczanie i pielęgnacja szczepów jodły pospolitej w archiwach genetycznych</t>
  </si>
  <si>
    <t>Pielęgnacja archiwów genetycznych jodły pospolitej - wiosenne poprawienie wiązania szczepów</t>
  </si>
  <si>
    <t>Pielęgnacja archiwów genetycznych jodły pospolitej - letnie wykaszanie roślinności wokół szczepów oraz usuwanie nalotów i podrostów na powierzchni archiwum</t>
  </si>
  <si>
    <t>Pielęgnacja archiwów genetycznych jodły pospolitej - jesienne poprawienie wiązania szczepów</t>
  </si>
  <si>
    <t>Przebudowa drzewostanów w reglu dolnym sadzenie drzewek jodły pospolitej, buka zwyczajnego, rzadkich ekotypów drzew i krzewów</t>
  </si>
  <si>
    <t>Sadzenie sadzonek jodły</t>
  </si>
  <si>
    <t>Sadzenie rzadkich i zagrożonych ekotypów drzew i krzewów</t>
  </si>
  <si>
    <t>Regulacja składu gatunkowego oraz zagęszczenia drzew na uprawach leśnych i młodnikach (czyszczenia wczesne, czyszczenia późne)</t>
  </si>
  <si>
    <t>Cięcia sanitarne</t>
  </si>
  <si>
    <t>Pozyskanie drewna</t>
  </si>
  <si>
    <t>Zrywka drewna</t>
  </si>
  <si>
    <t>Usunięcie części drzew w pododdziale w celu poprawy warunków wzrostu dla młodego pokolenia (cięcia na rzecz odnowienia)</t>
  </si>
  <si>
    <t>Znaczniki do znakowania drewna</t>
  </si>
  <si>
    <t>Pielenie z wyniesieniem chwastów</t>
  </si>
  <si>
    <t>Hodowla sadzonek - przygotowanie substratu</t>
  </si>
  <si>
    <t>Ręczne przygotowanie substratu do szkółkowania sadzonek w pojemniki Kosterkiewicza 7x7x18</t>
  </si>
  <si>
    <t>Hodowla sadzonek</t>
  </si>
  <si>
    <t>Ręczne szkółkowanie do pojemników Kosterkiewicza wraz z napełnieniem substratem</t>
  </si>
  <si>
    <t>Hodowla sadzonek - transport sadzonek i materiałów</t>
  </si>
  <si>
    <t>Transport sadzonek i materiałów</t>
  </si>
  <si>
    <t>Hodowla sadzonek: wypełnianie namiotów substratem glebowym</t>
  </si>
  <si>
    <t>Wypełnianie namiotów substratem glebowym</t>
  </si>
  <si>
    <t>Hodowla sadzonek: siew ręczny</t>
  </si>
  <si>
    <t>Siew ręczny</t>
  </si>
  <si>
    <t>Hodowla sadzonek: produkcja kompostu</t>
  </si>
  <si>
    <t>Produkcja kompostu</t>
  </si>
  <si>
    <t>mth</t>
  </si>
  <si>
    <t>Hodowla sadzonek: zbiór ścioły</t>
  </si>
  <si>
    <t>Zbiór ścioły</t>
  </si>
  <si>
    <t>Przechowywanie nasion w LBG Kostrzyca</t>
  </si>
  <si>
    <t>Przechowywanie nasion w LBG Kostrzyca.</t>
  </si>
  <si>
    <t>zad.</t>
  </si>
  <si>
    <t>Hodowla sadzonek. Serwis systemu nawadniania</t>
  </si>
  <si>
    <t>Serwis systemu nawadniania</t>
  </si>
  <si>
    <t>Wykładanie  pułapek zapachowych (feromonowych) na foliofagi</t>
  </si>
  <si>
    <t>Zakup pułapek, osprzętu i feromonów</t>
  </si>
  <si>
    <t>kmpl.</t>
  </si>
  <si>
    <t>Remont szlaku czarnego do Wodospadu Szklarki</t>
  </si>
  <si>
    <t>Remont szlaku żółtego od Dzikiego Wodospadu do Strzechy Akademickiej</t>
  </si>
  <si>
    <t>Remonty ścieżek edukacyjnych: ścieżka "Wokół Kotłów Małego i Wielkiego Stawu" oraz ścieżka "Dolina Wilczego Potoku"</t>
  </si>
  <si>
    <t>Tablica 50x70 - projekt, stelaż, montaż</t>
  </si>
  <si>
    <t>Zakup wyposażenia szlaków turystycznych</t>
  </si>
  <si>
    <t>Czujka pyroelektryczna dwukierunkowa (złączka buccanare)</t>
  </si>
  <si>
    <t>Stelaż do map, z mapą i montażem</t>
  </si>
  <si>
    <t>Szlaban</t>
  </si>
  <si>
    <t xml:space="preserve">Wykonanie "witaczy" wraz z montażem </t>
  </si>
  <si>
    <t>Ławki drewniane</t>
  </si>
  <si>
    <t>Wykonanie drogi przeciwpożarowej - dojazdu do zbiornika przeciwpożarowego wody</t>
  </si>
  <si>
    <t>m2</t>
  </si>
  <si>
    <t>Budowa zbiornika przeciwpożarowego</t>
  </si>
  <si>
    <t>Razem działanie 3</t>
  </si>
  <si>
    <t>Razem działanie 4</t>
  </si>
  <si>
    <t>Razem działanie 5</t>
  </si>
  <si>
    <t>Razem działanie 6</t>
  </si>
  <si>
    <t>Razem działanie 7</t>
  </si>
  <si>
    <t>Razem działanie 8</t>
  </si>
  <si>
    <t>Razem działanie 9</t>
  </si>
  <si>
    <t>Razem działanie 10</t>
  </si>
  <si>
    <t>Razem działanie 11</t>
  </si>
  <si>
    <t>Razem działanie 12</t>
  </si>
  <si>
    <t>Razem działanie 13</t>
  </si>
  <si>
    <t>Razem działanie 14</t>
  </si>
  <si>
    <t>Razem działanie 15</t>
  </si>
  <si>
    <t>Razem działanie 16</t>
  </si>
  <si>
    <t>Razem działanie 17</t>
  </si>
  <si>
    <t>Razem działanie 18</t>
  </si>
  <si>
    <t>Razem działanie 19</t>
  </si>
  <si>
    <t>Razem działanie 20</t>
  </si>
  <si>
    <t>Razem działanie 21</t>
  </si>
  <si>
    <t>Razem działanie 22</t>
  </si>
  <si>
    <t>Razem działanie 23</t>
  </si>
  <si>
    <t>Razem działanie 24</t>
  </si>
  <si>
    <t>Razem działanie 25</t>
  </si>
  <si>
    <t>Razem działanie 26</t>
  </si>
  <si>
    <t>Razem działanie 27</t>
  </si>
  <si>
    <t>Razem działanie 28</t>
  </si>
  <si>
    <t>Razem działanie 29</t>
  </si>
  <si>
    <t>Razem działanie 30</t>
  </si>
  <si>
    <t>Razem działanie 31</t>
  </si>
  <si>
    <t>Razem działanie 32</t>
  </si>
  <si>
    <t>Razem działanie 33</t>
  </si>
  <si>
    <t>Razem działanie 34</t>
  </si>
  <si>
    <t>Razem działanie 35</t>
  </si>
  <si>
    <t>Razem działanie 36</t>
  </si>
  <si>
    <t>Razem działanie 37</t>
  </si>
  <si>
    <t>Razem działanie 38</t>
  </si>
  <si>
    <t>EZ.0290.1.14.2018</t>
  </si>
  <si>
    <t>57 szt.</t>
  </si>
  <si>
    <t>18000 szt.</t>
  </si>
  <si>
    <t>938,07 m3</t>
  </si>
  <si>
    <t>1139,86 m3</t>
  </si>
  <si>
    <t>I-IV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</si>
</sst>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yyyy\-mm\-dd;@"/>
  </numFmts>
  <fonts count="15" x14ac:knownFonts="1">
    <font>
      <sz val="10"/>
      <name val="Arial"/>
      <charset val="238"/>
    </font>
    <font>
      <sz val="11"/>
      <color theme="1"/>
      <name val="Calibri"/>
      <family val="2"/>
      <charset val="238"/>
      <scheme val="minor"/>
    </font>
    <font>
      <b/>
      <sz val="12"/>
      <name val="Arial"/>
      <family val="2"/>
      <charset val="238"/>
    </font>
    <font>
      <sz val="12"/>
      <name val="Arial"/>
      <family val="2"/>
      <charset val="238"/>
    </font>
    <font>
      <sz val="11"/>
      <name val="Arial"/>
      <family val="2"/>
      <charset val="238"/>
    </font>
    <font>
      <b/>
      <sz val="10"/>
      <name val="Arial"/>
      <family val="2"/>
      <charset val="238"/>
    </font>
    <font>
      <sz val="10"/>
      <name val="Arial"/>
      <family val="2"/>
      <charset val="238"/>
    </font>
    <font>
      <sz val="9"/>
      <name val="Arial"/>
      <family val="2"/>
      <charset val="238"/>
    </font>
    <font>
      <sz val="10"/>
      <name val="Arial"/>
      <family val="2"/>
      <charset val="238"/>
    </font>
    <font>
      <b/>
      <sz val="16"/>
      <name val="Arial"/>
      <family val="2"/>
      <charset val="238"/>
    </font>
    <font>
      <b/>
      <sz val="20"/>
      <name val="Arial"/>
      <family val="2"/>
      <charset val="238"/>
    </font>
    <font>
      <b/>
      <sz val="11"/>
      <name val="Calibri"/>
      <family val="2"/>
      <charset val="238"/>
      <scheme val="minor"/>
    </font>
    <font>
      <sz val="10"/>
      <color indexed="8"/>
      <name val="Arial"/>
      <family val="2"/>
      <charset val="238"/>
    </font>
    <font>
      <b/>
      <sz val="10"/>
      <color indexed="8"/>
      <name val="Arial"/>
      <family val="2"/>
      <charset val="238"/>
    </font>
    <font>
      <sz val="10"/>
      <color theme="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lightDown">
        <bgColor theme="6" tint="0.59999389629810485"/>
      </patternFill>
    </fill>
    <fill>
      <patternFill patternType="solid">
        <fgColor theme="5" tint="0.59999389629810485"/>
        <bgColor indexed="64"/>
      </patternFill>
    </fill>
    <fill>
      <patternFill patternType="lightDown">
        <bgColor theme="5" tint="0.59999389629810485"/>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9" fontId="8" fillId="0" borderId="0" applyFont="0" applyFill="0" applyBorder="0" applyAlignment="0" applyProtection="0"/>
    <xf numFmtId="0" fontId="1" fillId="0" borderId="0"/>
  </cellStyleXfs>
  <cellXfs count="157">
    <xf numFmtId="0" fontId="0" fillId="0" borderId="0" xfId="0"/>
    <xf numFmtId="0" fontId="6" fillId="0" borderId="0" xfId="0" applyFont="1" applyFill="1" applyAlignment="1">
      <alignment horizontal="right" vertical="center"/>
    </xf>
    <xf numFmtId="0" fontId="3" fillId="0" borderId="0" xfId="0" applyFont="1" applyFill="1" applyAlignment="1">
      <alignment vertical="center"/>
    </xf>
    <xf numFmtId="0" fontId="6" fillId="0" borderId="0" xfId="0" applyFont="1" applyFill="1" applyAlignment="1">
      <alignment horizontal="center"/>
    </xf>
    <xf numFmtId="0" fontId="7" fillId="0" borderId="0" xfId="0" applyFont="1" applyFill="1"/>
    <xf numFmtId="0" fontId="6" fillId="0" borderId="0" xfId="0" applyFont="1" applyFill="1"/>
    <xf numFmtId="0" fontId="6" fillId="0" borderId="0" xfId="0" applyFont="1" applyFill="1" applyAlignment="1">
      <alignment horizontal="right"/>
    </xf>
    <xf numFmtId="0" fontId="4" fillId="0" borderId="0" xfId="0" applyFont="1" applyFill="1" applyAlignment="1">
      <alignment horizontal="center"/>
    </xf>
    <xf numFmtId="0" fontId="2" fillId="0" borderId="0" xfId="0" applyFont="1" applyFill="1" applyBorder="1" applyAlignment="1">
      <alignment horizontal="right" vertical="center" wrapText="1"/>
    </xf>
    <xf numFmtId="0" fontId="5" fillId="0" borderId="11" xfId="0" applyFont="1" applyBorder="1"/>
    <xf numFmtId="0" fontId="6" fillId="0" borderId="1" xfId="0" applyFont="1" applyBorder="1"/>
    <xf numFmtId="0" fontId="6" fillId="0" borderId="1" xfId="0" applyFont="1" applyFill="1" applyBorder="1"/>
    <xf numFmtId="0" fontId="0" fillId="0" borderId="20" xfId="0" applyFont="1" applyBorder="1" applyAlignment="1">
      <alignment horizontal="left" vertical="center" wrapText="1"/>
    </xf>
    <xf numFmtId="0" fontId="6" fillId="0" borderId="13" xfId="0" applyFont="1" applyBorder="1"/>
    <xf numFmtId="14" fontId="0" fillId="0" borderId="13" xfId="0" applyNumberFormat="1" applyBorder="1"/>
    <xf numFmtId="0" fontId="0" fillId="0" borderId="21" xfId="0" applyFont="1" applyBorder="1" applyAlignment="1">
      <alignment horizontal="left" vertical="center" wrapText="1"/>
    </xf>
    <xf numFmtId="0" fontId="6" fillId="0" borderId="9" xfId="0" applyFont="1" applyBorder="1"/>
    <xf numFmtId="14" fontId="0" fillId="0" borderId="9" xfId="0" applyNumberFormat="1" applyBorder="1"/>
    <xf numFmtId="0" fontId="6" fillId="0" borderId="10" xfId="0" applyFont="1" applyBorder="1"/>
    <xf numFmtId="14" fontId="0" fillId="0" borderId="10" xfId="0" applyNumberFormat="1" applyBorder="1"/>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49" fontId="2" fillId="3" borderId="22" xfId="0" applyNumberFormat="1" applyFont="1" applyFill="1" applyBorder="1" applyAlignment="1">
      <alignment horizontal="left" vertical="center" wrapText="1"/>
    </xf>
    <xf numFmtId="0" fontId="2" fillId="3" borderId="22" xfId="0" applyFont="1" applyFill="1" applyBorder="1" applyAlignment="1">
      <alignment horizontal="center" vertical="center" wrapText="1"/>
    </xf>
    <xf numFmtId="14" fontId="9" fillId="0" borderId="22" xfId="0" applyNumberFormat="1" applyFont="1" applyBorder="1" applyAlignment="1">
      <alignment horizontal="center" vertical="center" wrapText="1"/>
    </xf>
    <xf numFmtId="0" fontId="2" fillId="0" borderId="7" xfId="0" applyFont="1" applyFill="1" applyBorder="1" applyAlignment="1">
      <alignment vertical="center" wrapText="1"/>
    </xf>
    <xf numFmtId="49" fontId="2" fillId="3" borderId="22" xfId="0" applyNumberFormat="1" applyFont="1" applyFill="1" applyBorder="1" applyAlignment="1">
      <alignment horizontal="center" vertical="center" wrapText="1"/>
    </xf>
    <xf numFmtId="2" fontId="11" fillId="3" borderId="17" xfId="0" applyNumberFormat="1" applyFont="1" applyFill="1" applyBorder="1" applyAlignment="1">
      <alignment horizontal="center" vertical="center" wrapText="1"/>
    </xf>
    <xf numFmtId="2" fontId="11" fillId="3" borderId="26" xfId="0" applyNumberFormat="1" applyFont="1" applyFill="1" applyBorder="1" applyAlignment="1">
      <alignment horizontal="center" vertical="center" wrapText="1"/>
    </xf>
    <xf numFmtId="0" fontId="5" fillId="0" borderId="0" xfId="0" applyFont="1" applyFill="1" applyAlignment="1">
      <alignment horizontal="right"/>
    </xf>
    <xf numFmtId="0" fontId="3" fillId="0" borderId="7" xfId="0" applyFont="1" applyFill="1" applyBorder="1" applyAlignment="1">
      <alignment vertical="center" wrapText="1"/>
    </xf>
    <xf numFmtId="0" fontId="5" fillId="0" borderId="0" xfId="0" applyFont="1" applyFill="1" applyAlignment="1">
      <alignment horizontal="right"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wrapText="1"/>
    </xf>
    <xf numFmtId="0" fontId="5" fillId="3" borderId="2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5" xfId="0" applyFont="1" applyFill="1" applyBorder="1" applyAlignment="1">
      <alignment horizontal="center" vertical="center"/>
    </xf>
    <xf numFmtId="164" fontId="6" fillId="3" borderId="4" xfId="0" applyNumberFormat="1" applyFont="1" applyFill="1" applyBorder="1" applyAlignment="1">
      <alignment horizontal="right" vertical="center"/>
    </xf>
    <xf numFmtId="0" fontId="5" fillId="3" borderId="3" xfId="0" applyFont="1" applyFill="1" applyBorder="1" applyAlignment="1">
      <alignment horizontal="center" vertical="center" wrapText="1"/>
    </xf>
    <xf numFmtId="0" fontId="5" fillId="0" borderId="25" xfId="0" applyFont="1" applyFill="1" applyBorder="1" applyAlignment="1">
      <alignment horizontal="center" vertical="center"/>
    </xf>
    <xf numFmtId="0" fontId="6" fillId="0" borderId="4" xfId="0" applyFont="1" applyFill="1" applyBorder="1" applyAlignment="1">
      <alignment horizontal="center" vertical="center"/>
    </xf>
    <xf numFmtId="4" fontId="6" fillId="3" borderId="25" xfId="0" applyNumberFormat="1" applyFont="1" applyFill="1" applyBorder="1" applyAlignment="1">
      <alignment horizontal="right" vertical="center"/>
    </xf>
    <xf numFmtId="9" fontId="12" fillId="3" borderId="14" xfId="1" applyNumberFormat="1" applyFont="1" applyFill="1" applyBorder="1" applyAlignment="1">
      <alignment horizontal="right" vertical="center"/>
    </xf>
    <xf numFmtId="0" fontId="5" fillId="0" borderId="8" xfId="0" applyFont="1" applyFill="1" applyBorder="1" applyAlignment="1">
      <alignment horizontal="center" vertical="center" wrapText="1"/>
    </xf>
    <xf numFmtId="0" fontId="5" fillId="4" borderId="27" xfId="0" applyNumberFormat="1" applyFont="1" applyFill="1" applyBorder="1" applyAlignment="1">
      <alignment vertical="center" wrapText="1"/>
    </xf>
    <xf numFmtId="4" fontId="5" fillId="4" borderId="28" xfId="0" applyNumberFormat="1" applyFont="1" applyFill="1" applyBorder="1" applyAlignment="1">
      <alignment horizontal="right" vertical="center" wrapText="1"/>
    </xf>
    <xf numFmtId="164" fontId="5" fillId="2" borderId="29" xfId="0" applyNumberFormat="1" applyFont="1" applyFill="1" applyBorder="1" applyAlignment="1">
      <alignment horizontal="right" vertical="center" wrapText="1"/>
    </xf>
    <xf numFmtId="0" fontId="5" fillId="4" borderId="28" xfId="0" applyNumberFormat="1" applyFont="1" applyFill="1" applyBorder="1" applyAlignment="1">
      <alignment vertical="center" wrapText="1"/>
    </xf>
    <xf numFmtId="9" fontId="13" fillId="4" borderId="1" xfId="1" applyFont="1" applyFill="1" applyBorder="1" applyAlignment="1">
      <alignment horizontal="right" vertical="center"/>
    </xf>
    <xf numFmtId="9" fontId="13" fillId="2" borderId="1" xfId="1" applyFont="1" applyFill="1" applyBorder="1" applyAlignment="1">
      <alignment horizontal="right" vertical="center"/>
    </xf>
    <xf numFmtId="4" fontId="5" fillId="2" borderId="1" xfId="0" applyNumberFormat="1" applyFont="1" applyFill="1" applyBorder="1" applyAlignment="1">
      <alignment horizontal="right" vertical="center" wrapText="1"/>
    </xf>
    <xf numFmtId="0" fontId="6" fillId="3" borderId="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22" xfId="0" applyFont="1" applyFill="1" applyBorder="1" applyAlignment="1">
      <alignment horizontal="center" vertical="center"/>
    </xf>
    <xf numFmtId="164" fontId="6" fillId="3" borderId="38" xfId="0" applyNumberFormat="1" applyFont="1" applyFill="1" applyBorder="1" applyAlignment="1">
      <alignment horizontal="right" vertical="center"/>
    </xf>
    <xf numFmtId="0" fontId="6" fillId="0" borderId="22" xfId="0" applyFont="1" applyFill="1" applyBorder="1" applyAlignment="1">
      <alignment horizontal="center" vertical="center"/>
    </xf>
    <xf numFmtId="0" fontId="6" fillId="0" borderId="38" xfId="0" applyFont="1" applyFill="1" applyBorder="1" applyAlignment="1">
      <alignment horizontal="right" vertical="center"/>
    </xf>
    <xf numFmtId="0" fontId="6" fillId="0" borderId="38" xfId="0" applyFont="1" applyFill="1" applyBorder="1" applyAlignment="1">
      <alignment horizontal="center" vertical="center"/>
    </xf>
    <xf numFmtId="4" fontId="6" fillId="3" borderId="22" xfId="0" applyNumberFormat="1" applyFont="1" applyFill="1" applyBorder="1" applyAlignment="1">
      <alignment horizontal="right" vertical="center"/>
    </xf>
    <xf numFmtId="9" fontId="12" fillId="3" borderId="40" xfId="1" applyNumberFormat="1" applyFont="1" applyFill="1" applyBorder="1" applyAlignment="1">
      <alignment horizontal="right" vertical="center"/>
    </xf>
    <xf numFmtId="0" fontId="6" fillId="0" borderId="9" xfId="0" applyFont="1" applyFill="1" applyBorder="1" applyAlignment="1">
      <alignment horizontal="center" vertical="center" wrapText="1"/>
    </xf>
    <xf numFmtId="9" fontId="12" fillId="3" borderId="9" xfId="1" applyNumberFormat="1" applyFont="1" applyFill="1" applyBorder="1" applyAlignment="1">
      <alignment horizontal="right" vertical="center"/>
    </xf>
    <xf numFmtId="0" fontId="6" fillId="3" borderId="38" xfId="0" applyFont="1" applyFill="1" applyBorder="1" applyAlignment="1">
      <alignment horizontal="center" vertical="center"/>
    </xf>
    <xf numFmtId="0" fontId="6" fillId="3" borderId="22" xfId="0"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7" xfId="0" applyFont="1" applyFill="1" applyBorder="1" applyAlignment="1">
      <alignment horizontal="center" vertical="center"/>
    </xf>
    <xf numFmtId="0" fontId="6" fillId="3" borderId="26" xfId="0" applyFont="1" applyFill="1" applyBorder="1" applyAlignment="1">
      <alignment horizontal="center" vertical="center"/>
    </xf>
    <xf numFmtId="164" fontId="6" fillId="3" borderId="15" xfId="0" applyNumberFormat="1" applyFont="1" applyFill="1" applyBorder="1" applyAlignment="1">
      <alignment horizontal="right" vertical="center"/>
    </xf>
    <xf numFmtId="0" fontId="6" fillId="3" borderId="39"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33" xfId="0" applyFont="1" applyFill="1" applyBorder="1" applyAlignment="1">
      <alignment horizontal="right" vertical="center"/>
    </xf>
    <xf numFmtId="0" fontId="6" fillId="0" borderId="33" xfId="0" applyFont="1" applyFill="1" applyBorder="1" applyAlignment="1">
      <alignment horizontal="center" vertical="center"/>
    </xf>
    <xf numFmtId="0" fontId="6" fillId="0" borderId="40" xfId="0" applyFont="1" applyFill="1" applyBorder="1" applyAlignment="1">
      <alignment horizontal="center" vertical="center" wrapText="1"/>
    </xf>
    <xf numFmtId="9" fontId="13" fillId="4" borderId="16" xfId="1" applyFont="1" applyFill="1" applyBorder="1" applyAlignment="1">
      <alignment horizontal="right" vertical="center"/>
    </xf>
    <xf numFmtId="9" fontId="13" fillId="2" borderId="16" xfId="1" applyFont="1" applyFill="1" applyBorder="1" applyAlignment="1">
      <alignment horizontal="right" vertical="center"/>
    </xf>
    <xf numFmtId="164" fontId="5" fillId="6" borderId="27" xfId="0" applyNumberFormat="1" applyFont="1" applyFill="1" applyBorder="1" applyAlignment="1">
      <alignment vertical="center" wrapText="1"/>
    </xf>
    <xf numFmtId="164" fontId="5" fillId="6" borderId="28" xfId="0" applyNumberFormat="1" applyFont="1" applyFill="1" applyBorder="1" applyAlignment="1">
      <alignment vertical="center" wrapText="1"/>
    </xf>
    <xf numFmtId="164" fontId="5" fillId="5" borderId="29" xfId="0" applyNumberFormat="1" applyFont="1" applyFill="1" applyBorder="1" applyAlignment="1">
      <alignment vertical="center" wrapText="1"/>
    </xf>
    <xf numFmtId="164" fontId="6" fillId="5" borderId="29" xfId="0" applyNumberFormat="1" applyFont="1" applyFill="1" applyBorder="1" applyAlignment="1">
      <alignment horizontal="right" vertical="center" wrapText="1"/>
    </xf>
    <xf numFmtId="164" fontId="6" fillId="5" borderId="29" xfId="0" applyNumberFormat="1" applyFont="1" applyFill="1" applyBorder="1" applyAlignment="1">
      <alignment vertical="center" wrapText="1"/>
    </xf>
    <xf numFmtId="9" fontId="13" fillId="6" borderId="16" xfId="1" applyFont="1" applyFill="1" applyBorder="1" applyAlignment="1">
      <alignment horizontal="right" vertical="center"/>
    </xf>
    <xf numFmtId="9" fontId="13" fillId="5" borderId="16" xfId="1" applyNumberFormat="1" applyFont="1" applyFill="1" applyBorder="1" applyAlignment="1">
      <alignment horizontal="right" vertical="center"/>
    </xf>
    <xf numFmtId="4" fontId="6" fillId="0" borderId="19" xfId="0" applyNumberFormat="1" applyFont="1" applyFill="1" applyBorder="1" applyAlignment="1">
      <alignment horizontal="right" vertical="center" wrapText="1"/>
    </xf>
    <xf numFmtId="164" fontId="6" fillId="0" borderId="4" xfId="0" applyNumberFormat="1" applyFont="1" applyFill="1" applyBorder="1" applyAlignment="1">
      <alignment horizontal="right" vertical="center"/>
    </xf>
    <xf numFmtId="2" fontId="6" fillId="0" borderId="38" xfId="0" applyNumberFormat="1" applyFont="1" applyFill="1" applyBorder="1" applyAlignment="1">
      <alignment horizontal="right" vertical="center"/>
    </xf>
    <xf numFmtId="164" fontId="6" fillId="0" borderId="38" xfId="0" applyNumberFormat="1" applyFont="1" applyFill="1" applyBorder="1" applyAlignment="1">
      <alignment horizontal="right" vertical="center"/>
    </xf>
    <xf numFmtId="10" fontId="6" fillId="0" borderId="0" xfId="0" applyNumberFormat="1" applyFont="1" applyFill="1" applyAlignment="1">
      <alignment horizontal="right"/>
    </xf>
    <xf numFmtId="164" fontId="14" fillId="0" borderId="0" xfId="0" applyNumberFormat="1" applyFont="1" applyFill="1" applyAlignment="1">
      <alignment horizontal="right"/>
    </xf>
    <xf numFmtId="0" fontId="14" fillId="0" borderId="0" xfId="0" applyFont="1" applyFill="1" applyAlignment="1">
      <alignment horizontal="right"/>
    </xf>
    <xf numFmtId="164" fontId="14" fillId="0" borderId="0" xfId="0" applyNumberFormat="1" applyFont="1" applyFill="1" applyAlignment="1">
      <alignment horizontal="center"/>
    </xf>
    <xf numFmtId="0" fontId="14" fillId="0" borderId="0" xfId="0" applyFont="1" applyFill="1" applyAlignment="1">
      <alignment horizontal="center"/>
    </xf>
    <xf numFmtId="164" fontId="4" fillId="0" borderId="0" xfId="0" applyNumberFormat="1" applyFont="1" applyFill="1" applyAlignment="1">
      <alignment horizontal="center"/>
    </xf>
    <xf numFmtId="2" fontId="6" fillId="0" borderId="38" xfId="0" applyNumberFormat="1" applyFont="1" applyFill="1" applyBorder="1" applyAlignment="1">
      <alignment vertical="center"/>
    </xf>
    <xf numFmtId="2" fontId="5" fillId="2" borderId="29" xfId="0" applyNumberFormat="1" applyFont="1" applyFill="1" applyBorder="1" applyAlignment="1">
      <alignment vertical="center" wrapText="1"/>
    </xf>
    <xf numFmtId="165" fontId="9" fillId="0" borderId="22" xfId="0" applyNumberFormat="1" applyFont="1" applyBorder="1" applyAlignment="1">
      <alignment horizontal="center" vertical="center" wrapText="1"/>
    </xf>
    <xf numFmtId="0" fontId="5" fillId="5" borderId="11" xfId="0" applyNumberFormat="1" applyFont="1" applyFill="1" applyBorder="1" applyAlignment="1">
      <alignment horizontal="left" vertical="center" wrapText="1"/>
    </xf>
    <xf numFmtId="0" fontId="5" fillId="5" borderId="2" xfId="0" applyNumberFormat="1" applyFont="1" applyFill="1" applyBorder="1" applyAlignment="1">
      <alignment horizontal="left" vertical="center" wrapText="1"/>
    </xf>
    <xf numFmtId="0" fontId="5" fillId="5" borderId="12" xfId="0" applyNumberFormat="1" applyFont="1" applyFill="1" applyBorder="1" applyAlignment="1">
      <alignment horizontal="left" vertical="center" wrapText="1"/>
    </xf>
    <xf numFmtId="49" fontId="2" fillId="3" borderId="23" xfId="0" applyNumberFormat="1" applyFont="1" applyFill="1" applyBorder="1" applyAlignment="1">
      <alignment horizontal="left" vertical="center" wrapText="1"/>
    </xf>
    <xf numFmtId="49" fontId="2" fillId="3" borderId="6" xfId="0" applyNumberFormat="1" applyFont="1" applyFill="1" applyBorder="1" applyAlignment="1">
      <alignment horizontal="left" vertical="center" wrapText="1"/>
    </xf>
    <xf numFmtId="165" fontId="9" fillId="0" borderId="22" xfId="0" applyNumberFormat="1" applyFont="1" applyBorder="1" applyAlignment="1">
      <alignment horizontal="center" vertical="center" wrapText="1"/>
    </xf>
    <xf numFmtId="0" fontId="2" fillId="3"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5" fillId="2" borderId="11"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12" xfId="0" applyNumberFormat="1" applyFont="1" applyFill="1" applyBorder="1" applyAlignment="1">
      <alignment horizontal="left" vertical="center" wrapText="1"/>
    </xf>
    <xf numFmtId="0" fontId="6" fillId="3" borderId="41"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11" fillId="3" borderId="5"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0" borderId="0" xfId="0" applyFont="1" applyFill="1" applyAlignment="1">
      <alignment horizontal="center"/>
    </xf>
    <xf numFmtId="0" fontId="11" fillId="3" borderId="2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14"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6" xfId="0" applyFont="1" applyFill="1" applyBorder="1" applyAlignment="1">
      <alignment horizontal="center" vertical="center" wrapText="1"/>
    </xf>
    <xf numFmtId="164" fontId="6" fillId="3" borderId="38" xfId="0" applyNumberFormat="1" applyFont="1" applyFill="1" applyBorder="1" applyAlignment="1">
      <alignment horizontal="right" vertical="center"/>
    </xf>
    <xf numFmtId="2" fontId="6" fillId="0" borderId="35" xfId="0" applyNumberFormat="1" applyFont="1" applyFill="1" applyBorder="1" applyAlignment="1">
      <alignment horizontal="right" vertical="center"/>
    </xf>
    <xf numFmtId="2" fontId="6" fillId="0" borderId="34" xfId="0" applyNumberFormat="1" applyFont="1" applyFill="1" applyBorder="1" applyAlignment="1">
      <alignment horizontal="right" vertical="center"/>
    </xf>
    <xf numFmtId="9" fontId="12" fillId="3" borderId="14" xfId="1" applyNumberFormat="1" applyFont="1" applyFill="1" applyBorder="1" applyAlignment="1">
      <alignment horizontal="right" vertical="center"/>
    </xf>
    <xf numFmtId="9" fontId="12" fillId="3" borderId="18" xfId="1" applyNumberFormat="1" applyFont="1" applyFill="1" applyBorder="1" applyAlignment="1">
      <alignment horizontal="right" vertical="center"/>
    </xf>
    <xf numFmtId="9" fontId="12" fillId="3" borderId="16" xfId="1" applyNumberFormat="1" applyFont="1" applyFill="1" applyBorder="1" applyAlignment="1">
      <alignment horizontal="right" vertical="center"/>
    </xf>
    <xf numFmtId="164" fontId="6" fillId="3" borderId="35" xfId="0" applyNumberFormat="1" applyFont="1" applyFill="1" applyBorder="1" applyAlignment="1">
      <alignment horizontal="right" vertical="center"/>
    </xf>
    <xf numFmtId="164" fontId="6" fillId="3" borderId="24" xfId="0" applyNumberFormat="1" applyFont="1" applyFill="1" applyBorder="1" applyAlignment="1">
      <alignment horizontal="right" vertical="center"/>
    </xf>
    <xf numFmtId="164" fontId="6" fillId="3" borderId="34" xfId="0" applyNumberFormat="1" applyFont="1" applyFill="1" applyBorder="1" applyAlignment="1">
      <alignment horizontal="right" vertical="center"/>
    </xf>
    <xf numFmtId="0" fontId="6" fillId="0" borderId="35"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34" xfId="0" applyFont="1" applyFill="1" applyBorder="1" applyAlignment="1">
      <alignment horizontal="right" vertical="center"/>
    </xf>
    <xf numFmtId="0" fontId="6" fillId="0" borderId="35" xfId="0" applyFont="1" applyFill="1" applyBorder="1" applyAlignment="1">
      <alignment horizontal="center" vertical="center"/>
    </xf>
    <xf numFmtId="0" fontId="6" fillId="0" borderId="34" xfId="0" applyFont="1" applyFill="1" applyBorder="1" applyAlignment="1">
      <alignment horizontal="center" vertical="center"/>
    </xf>
    <xf numFmtId="2" fontId="6" fillId="0" borderId="24" xfId="0" applyNumberFormat="1" applyFont="1" applyFill="1" applyBorder="1" applyAlignment="1">
      <alignment horizontal="right" vertical="center"/>
    </xf>
    <xf numFmtId="2" fontId="6" fillId="0" borderId="35" xfId="0" applyNumberFormat="1" applyFont="1" applyFill="1" applyBorder="1" applyAlignment="1">
      <alignment vertical="center"/>
    </xf>
    <xf numFmtId="2" fontId="6" fillId="0" borderId="34" xfId="0" applyNumberFormat="1" applyFont="1" applyFill="1" applyBorder="1" applyAlignment="1">
      <alignment vertical="center"/>
    </xf>
    <xf numFmtId="2" fontId="6" fillId="0" borderId="24" xfId="0" applyNumberFormat="1" applyFont="1" applyFill="1" applyBorder="1" applyAlignment="1">
      <alignment vertical="center"/>
    </xf>
  </cellXfs>
  <cellStyles count="3">
    <cellStyle name="Normalny" xfId="0" builtinId="0"/>
    <cellStyle name="Normalny 2" xfId="2" xr:uid="{00000000-0005-0000-0000-000001000000}"/>
    <cellStyle name="Procentowy" xfId="1" builtinId="5"/>
  </cellStyles>
  <dxfs count="0"/>
  <tableStyles count="0" defaultTableStyle="TableStyleMedium9" defaultPivotStyle="PivotStyleLight16"/>
  <colors>
    <mruColors>
      <color rgb="FF3399FF"/>
      <color rgb="FFFF0066"/>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V110"/>
  <sheetViews>
    <sheetView showGridLines="0" tabSelected="1" view="pageBreakPreview" zoomScale="70" zoomScaleNormal="70" zoomScaleSheetLayoutView="70" zoomScalePageLayoutView="90" workbookViewId="0">
      <selection activeCell="T26" sqref="T26:W29"/>
    </sheetView>
  </sheetViews>
  <sheetFormatPr defaultColWidth="9.140625" defaultRowHeight="12.75" x14ac:dyDescent="0.2"/>
  <cols>
    <col min="1" max="1" width="12.5703125" style="5" bestFit="1" customWidth="1"/>
    <col min="2" max="2" width="45.7109375" style="4" customWidth="1"/>
    <col min="3" max="3" width="54.28515625" style="5" customWidth="1"/>
    <col min="4" max="4" width="8.7109375" style="3" customWidth="1"/>
    <col min="5" max="5" width="11.7109375" style="6" customWidth="1"/>
    <col min="6" max="6" width="17.7109375" style="5" customWidth="1"/>
    <col min="7" max="7" width="11.7109375" style="3" customWidth="1"/>
    <col min="8" max="8" width="11.7109375" style="6" customWidth="1"/>
    <col min="9" max="9" width="17.7109375" style="6" customWidth="1"/>
    <col min="10" max="10" width="11.7109375" style="3" customWidth="1"/>
    <col min="11" max="11" width="11.7109375" style="6" customWidth="1"/>
    <col min="12" max="12" width="17.7109375" style="6" customWidth="1"/>
    <col min="13" max="13" width="11.7109375" style="3" customWidth="1"/>
    <col min="14" max="14" width="11.7109375" style="6" customWidth="1"/>
    <col min="15" max="15" width="17.7109375" style="6" customWidth="1"/>
    <col min="16" max="17" width="20.7109375" style="6" customWidth="1"/>
    <col min="18" max="18" width="33.7109375" style="5" customWidth="1"/>
    <col min="19" max="20" width="9.140625" style="5"/>
    <col min="21" max="21" width="10.28515625" style="5" bestFit="1" customWidth="1"/>
    <col min="22" max="22" width="12.140625" style="5" bestFit="1" customWidth="1"/>
    <col min="23" max="16384" width="9.140625" style="5"/>
  </cols>
  <sheetData>
    <row r="1" spans="1:18" ht="26.25" x14ac:dyDescent="0.4">
      <c r="A1" s="129" t="s">
        <v>59</v>
      </c>
      <c r="B1" s="129"/>
      <c r="C1" s="129"/>
      <c r="D1" s="129"/>
      <c r="E1" s="129"/>
      <c r="F1" s="129"/>
      <c r="G1" s="129"/>
      <c r="H1" s="129"/>
      <c r="I1" s="129"/>
      <c r="J1" s="129"/>
      <c r="K1" s="129"/>
      <c r="L1" s="129"/>
      <c r="M1" s="129"/>
      <c r="N1" s="129"/>
      <c r="O1" s="129"/>
      <c r="P1" s="129"/>
      <c r="Q1" s="129"/>
      <c r="R1" s="129"/>
    </row>
    <row r="2" spans="1:18" ht="19.5" customHeight="1" x14ac:dyDescent="0.2"/>
    <row r="3" spans="1:18" ht="30" customHeight="1" x14ac:dyDescent="0.2">
      <c r="B3" s="22" t="s">
        <v>45</v>
      </c>
      <c r="C3" s="119" t="s">
        <v>29</v>
      </c>
      <c r="D3" s="120"/>
      <c r="E3" s="120"/>
      <c r="F3" s="121"/>
    </row>
    <row r="4" spans="1:18" ht="30" customHeight="1" x14ac:dyDescent="0.2">
      <c r="B4" s="22" t="s">
        <v>46</v>
      </c>
      <c r="C4" s="119" t="s">
        <v>179</v>
      </c>
      <c r="D4" s="120"/>
      <c r="E4" s="120"/>
      <c r="F4" s="121"/>
    </row>
    <row r="5" spans="1:18" ht="15.75" x14ac:dyDescent="0.2">
      <c r="B5" s="108" t="s">
        <v>47</v>
      </c>
      <c r="C5" s="26" t="s">
        <v>48</v>
      </c>
      <c r="D5" s="111" t="s">
        <v>49</v>
      </c>
      <c r="E5" s="111"/>
      <c r="F5" s="23" t="s">
        <v>50</v>
      </c>
    </row>
    <row r="6" spans="1:18" ht="20.25" customHeight="1" x14ac:dyDescent="0.2">
      <c r="B6" s="109"/>
      <c r="C6" s="24" t="s">
        <v>184</v>
      </c>
      <c r="D6" s="110">
        <v>43101</v>
      </c>
      <c r="E6" s="110"/>
      <c r="F6" s="104">
        <v>43465</v>
      </c>
    </row>
    <row r="7" spans="1:18" s="2" customFormat="1" ht="16.5" thickBot="1" x14ac:dyDescent="0.25">
      <c r="B7" s="25"/>
      <c r="C7" s="25"/>
      <c r="D7" s="25"/>
      <c r="E7" s="25"/>
      <c r="F7" s="25"/>
      <c r="G7" s="25"/>
      <c r="H7" s="25"/>
      <c r="I7" s="30"/>
      <c r="J7" s="25"/>
      <c r="K7" s="25"/>
      <c r="L7" s="30"/>
      <c r="M7" s="25"/>
      <c r="N7" s="25"/>
      <c r="O7" s="30"/>
      <c r="P7" s="8"/>
      <c r="Q7" s="8"/>
      <c r="R7" s="25"/>
    </row>
    <row r="8" spans="1:18" s="7" customFormat="1" ht="33" customHeight="1" thickBot="1" x14ac:dyDescent="0.25">
      <c r="A8" s="132" t="s">
        <v>10</v>
      </c>
      <c r="B8" s="133" t="s">
        <v>1</v>
      </c>
      <c r="C8" s="128" t="s">
        <v>58</v>
      </c>
      <c r="D8" s="126" t="s">
        <v>51</v>
      </c>
      <c r="E8" s="127"/>
      <c r="F8" s="128"/>
      <c r="G8" s="126" t="s">
        <v>62</v>
      </c>
      <c r="H8" s="127"/>
      <c r="I8" s="128"/>
      <c r="J8" s="126" t="s">
        <v>55</v>
      </c>
      <c r="K8" s="127"/>
      <c r="L8" s="128"/>
      <c r="M8" s="126" t="s">
        <v>56</v>
      </c>
      <c r="N8" s="127"/>
      <c r="O8" s="128"/>
      <c r="P8" s="128" t="s">
        <v>60</v>
      </c>
      <c r="Q8" s="128" t="s">
        <v>61</v>
      </c>
      <c r="R8" s="136" t="s">
        <v>2</v>
      </c>
    </row>
    <row r="9" spans="1:18" s="7" customFormat="1" ht="15.75" thickBot="1" x14ac:dyDescent="0.25">
      <c r="A9" s="132"/>
      <c r="B9" s="134"/>
      <c r="C9" s="130"/>
      <c r="D9" s="122" t="s">
        <v>53</v>
      </c>
      <c r="E9" s="123"/>
      <c r="F9" s="124" t="s">
        <v>52</v>
      </c>
      <c r="G9" s="122" t="s">
        <v>53</v>
      </c>
      <c r="H9" s="123"/>
      <c r="I9" s="124" t="s">
        <v>52</v>
      </c>
      <c r="J9" s="122" t="s">
        <v>53</v>
      </c>
      <c r="K9" s="123"/>
      <c r="L9" s="124" t="s">
        <v>52</v>
      </c>
      <c r="M9" s="122" t="s">
        <v>53</v>
      </c>
      <c r="N9" s="123"/>
      <c r="O9" s="124" t="s">
        <v>52</v>
      </c>
      <c r="P9" s="130"/>
      <c r="Q9" s="130"/>
      <c r="R9" s="137"/>
    </row>
    <row r="10" spans="1:18" s="7" customFormat="1" ht="15" customHeight="1" thickBot="1" x14ac:dyDescent="0.25">
      <c r="A10" s="132"/>
      <c r="B10" s="135"/>
      <c r="C10" s="131"/>
      <c r="D10" s="27" t="s">
        <v>54</v>
      </c>
      <c r="E10" s="28" t="s">
        <v>0</v>
      </c>
      <c r="F10" s="125"/>
      <c r="G10" s="27" t="s">
        <v>54</v>
      </c>
      <c r="H10" s="28" t="s">
        <v>0</v>
      </c>
      <c r="I10" s="125"/>
      <c r="J10" s="27" t="s">
        <v>54</v>
      </c>
      <c r="K10" s="28" t="s">
        <v>0</v>
      </c>
      <c r="L10" s="125"/>
      <c r="M10" s="27" t="s">
        <v>54</v>
      </c>
      <c r="N10" s="28" t="s">
        <v>0</v>
      </c>
      <c r="O10" s="125"/>
      <c r="P10" s="131"/>
      <c r="Q10" s="131"/>
      <c r="R10" s="138"/>
    </row>
    <row r="11" spans="1:18" s="7" customFormat="1" ht="15" thickBot="1" x14ac:dyDescent="0.25">
      <c r="A11" s="32">
        <v>1</v>
      </c>
      <c r="B11" s="33">
        <v>2</v>
      </c>
      <c r="C11" s="34">
        <v>3</v>
      </c>
      <c r="D11" s="32">
        <v>5</v>
      </c>
      <c r="E11" s="33">
        <v>6</v>
      </c>
      <c r="F11" s="35">
        <v>7</v>
      </c>
      <c r="G11" s="32">
        <v>14</v>
      </c>
      <c r="H11" s="33">
        <v>15</v>
      </c>
      <c r="I11" s="35">
        <v>16</v>
      </c>
      <c r="J11" s="32">
        <v>17</v>
      </c>
      <c r="K11" s="33">
        <v>18</v>
      </c>
      <c r="L11" s="35">
        <v>19</v>
      </c>
      <c r="M11" s="32">
        <v>20</v>
      </c>
      <c r="N11" s="33">
        <v>21</v>
      </c>
      <c r="O11" s="35">
        <v>22</v>
      </c>
      <c r="P11" s="36">
        <v>23</v>
      </c>
      <c r="Q11" s="36">
        <v>24</v>
      </c>
      <c r="R11" s="37">
        <v>25</v>
      </c>
    </row>
    <row r="12" spans="1:18" s="7" customFormat="1" ht="26.25" thickBot="1" x14ac:dyDescent="0.25">
      <c r="A12" s="38">
        <v>1</v>
      </c>
      <c r="B12" s="39" t="s">
        <v>63</v>
      </c>
      <c r="C12" s="40" t="s">
        <v>63</v>
      </c>
      <c r="D12" s="41" t="s">
        <v>64</v>
      </c>
      <c r="E12" s="42">
        <v>68.400000000000006</v>
      </c>
      <c r="F12" s="43">
        <v>745.74</v>
      </c>
      <c r="G12" s="44" t="str">
        <f>D12</f>
        <v>h</v>
      </c>
      <c r="H12" s="45">
        <v>68.400000000000006</v>
      </c>
      <c r="I12" s="93">
        <v>745.56</v>
      </c>
      <c r="J12" s="44" t="str">
        <f>D12</f>
        <v>h</v>
      </c>
      <c r="K12" s="45"/>
      <c r="L12" s="46"/>
      <c r="M12" s="44" t="str">
        <f>D12</f>
        <v>h</v>
      </c>
      <c r="N12" s="47">
        <f t="shared" ref="N12:N102" si="0">SUM(H12,K12)</f>
        <v>68.400000000000006</v>
      </c>
      <c r="O12" s="43">
        <f t="shared" ref="O12:O102" si="1">SUM(I12,L12)</f>
        <v>745.56</v>
      </c>
      <c r="P12" s="48">
        <f t="shared" ref="P12:P102" si="2">(N12*100%)/E12</f>
        <v>1</v>
      </c>
      <c r="Q12" s="48">
        <f t="shared" ref="Q12:Q102" si="3">(O12*100%)/F12</f>
        <v>0.99975862901279255</v>
      </c>
      <c r="R12" s="49" t="s">
        <v>180</v>
      </c>
    </row>
    <row r="13" spans="1:18" s="31" customFormat="1" ht="13.5" thickBot="1" x14ac:dyDescent="0.25">
      <c r="A13" s="113" t="s">
        <v>5</v>
      </c>
      <c r="B13" s="114"/>
      <c r="C13" s="115"/>
      <c r="D13" s="50"/>
      <c r="E13" s="51"/>
      <c r="F13" s="52">
        <f>F12</f>
        <v>745.74</v>
      </c>
      <c r="G13" s="50"/>
      <c r="H13" s="51"/>
      <c r="I13" s="52">
        <f>I12</f>
        <v>745.56</v>
      </c>
      <c r="J13" s="50"/>
      <c r="K13" s="51"/>
      <c r="L13" s="52">
        <f>L12</f>
        <v>0</v>
      </c>
      <c r="M13" s="50"/>
      <c r="N13" s="53"/>
      <c r="O13" s="52">
        <f>O12</f>
        <v>745.56</v>
      </c>
      <c r="P13" s="54"/>
      <c r="Q13" s="55">
        <f t="shared" si="3"/>
        <v>0.99975862901279255</v>
      </c>
      <c r="R13" s="56"/>
    </row>
    <row r="14" spans="1:18" s="7" customFormat="1" ht="15" thickBot="1" x14ac:dyDescent="0.25">
      <c r="A14" s="57">
        <v>2</v>
      </c>
      <c r="B14" s="58" t="s">
        <v>65</v>
      </c>
      <c r="C14" s="59" t="s">
        <v>65</v>
      </c>
      <c r="D14" s="60" t="s">
        <v>64</v>
      </c>
      <c r="E14" s="61">
        <v>171</v>
      </c>
      <c r="F14" s="62">
        <v>3355.84</v>
      </c>
      <c r="G14" s="57" t="str">
        <f t="shared" ref="G14:G102" si="4">D14</f>
        <v>h</v>
      </c>
      <c r="H14" s="63">
        <v>171</v>
      </c>
      <c r="I14" s="64">
        <v>3355.2900000000004</v>
      </c>
      <c r="J14" s="57" t="str">
        <f t="shared" ref="J14:J102" si="5">D14</f>
        <v>h</v>
      </c>
      <c r="K14" s="63"/>
      <c r="L14" s="65"/>
      <c r="M14" s="57" t="str">
        <f t="shared" ref="M14:M102" si="6">D14</f>
        <v>h</v>
      </c>
      <c r="N14" s="66">
        <f t="shared" si="0"/>
        <v>171</v>
      </c>
      <c r="O14" s="62">
        <f t="shared" si="1"/>
        <v>3355.2900000000004</v>
      </c>
      <c r="P14" s="67">
        <f t="shared" si="2"/>
        <v>1</v>
      </c>
      <c r="Q14" s="67">
        <f t="shared" si="3"/>
        <v>0.99983610660818167</v>
      </c>
      <c r="R14" s="68" t="s">
        <v>180</v>
      </c>
    </row>
    <row r="15" spans="1:18" s="31" customFormat="1" ht="13.5" thickBot="1" x14ac:dyDescent="0.25">
      <c r="A15" s="113" t="s">
        <v>6</v>
      </c>
      <c r="B15" s="114"/>
      <c r="C15" s="115"/>
      <c r="D15" s="50"/>
      <c r="E15" s="51"/>
      <c r="F15" s="52">
        <f>F14</f>
        <v>3355.84</v>
      </c>
      <c r="G15" s="50"/>
      <c r="H15" s="51"/>
      <c r="I15" s="52">
        <f>I14</f>
        <v>3355.2900000000004</v>
      </c>
      <c r="J15" s="50"/>
      <c r="K15" s="51"/>
      <c r="L15" s="52">
        <f>L14</f>
        <v>0</v>
      </c>
      <c r="M15" s="50"/>
      <c r="N15" s="53"/>
      <c r="O15" s="52">
        <f>O14</f>
        <v>3355.2900000000004</v>
      </c>
      <c r="P15" s="54"/>
      <c r="Q15" s="55">
        <f t="shared" ref="Q15" si="7">(O15*100%)/F15</f>
        <v>0.99983610660818167</v>
      </c>
      <c r="R15" s="56"/>
    </row>
    <row r="16" spans="1:18" s="7" customFormat="1" ht="14.25" x14ac:dyDescent="0.2">
      <c r="A16" s="116">
        <v>3</v>
      </c>
      <c r="B16" s="112" t="s">
        <v>66</v>
      </c>
      <c r="C16" s="59" t="s">
        <v>67</v>
      </c>
      <c r="D16" s="60" t="s">
        <v>4</v>
      </c>
      <c r="E16" s="61">
        <v>99</v>
      </c>
      <c r="F16" s="139">
        <v>5446</v>
      </c>
      <c r="G16" s="57" t="str">
        <f t="shared" si="4"/>
        <v>szt.</v>
      </c>
      <c r="H16" s="63">
        <v>99</v>
      </c>
      <c r="I16" s="148">
        <v>5445.36</v>
      </c>
      <c r="J16" s="57" t="str">
        <f t="shared" si="5"/>
        <v>szt.</v>
      </c>
      <c r="K16" s="63"/>
      <c r="L16" s="151"/>
      <c r="M16" s="57" t="str">
        <f t="shared" si="6"/>
        <v>szt.</v>
      </c>
      <c r="N16" s="66">
        <f t="shared" si="0"/>
        <v>99</v>
      </c>
      <c r="O16" s="145">
        <f t="shared" si="1"/>
        <v>5445.36</v>
      </c>
      <c r="P16" s="69">
        <f t="shared" si="2"/>
        <v>1</v>
      </c>
      <c r="Q16" s="142">
        <f t="shared" si="3"/>
        <v>0.99988248255600432</v>
      </c>
      <c r="R16" s="68"/>
    </row>
    <row r="17" spans="1:22" s="7" customFormat="1" ht="15" thickBot="1" x14ac:dyDescent="0.25">
      <c r="A17" s="118"/>
      <c r="B17" s="112"/>
      <c r="C17" s="70" t="s">
        <v>68</v>
      </c>
      <c r="D17" s="60" t="s">
        <v>4</v>
      </c>
      <c r="E17" s="61">
        <v>200</v>
      </c>
      <c r="F17" s="139"/>
      <c r="G17" s="57" t="str">
        <f t="shared" si="4"/>
        <v>szt.</v>
      </c>
      <c r="H17" s="63">
        <v>200</v>
      </c>
      <c r="I17" s="150"/>
      <c r="J17" s="57" t="str">
        <f t="shared" si="5"/>
        <v>szt.</v>
      </c>
      <c r="K17" s="63"/>
      <c r="L17" s="152"/>
      <c r="M17" s="57" t="str">
        <f t="shared" si="6"/>
        <v>szt.</v>
      </c>
      <c r="N17" s="66">
        <f t="shared" si="0"/>
        <v>200</v>
      </c>
      <c r="O17" s="147"/>
      <c r="P17" s="67">
        <f t="shared" si="2"/>
        <v>1</v>
      </c>
      <c r="Q17" s="144"/>
      <c r="R17" s="68"/>
    </row>
    <row r="18" spans="1:22" s="31" customFormat="1" ht="13.5" thickBot="1" x14ac:dyDescent="0.25">
      <c r="A18" s="113" t="s">
        <v>143</v>
      </c>
      <c r="B18" s="114"/>
      <c r="C18" s="115"/>
      <c r="D18" s="50"/>
      <c r="E18" s="51"/>
      <c r="F18" s="52">
        <f>F16</f>
        <v>5446</v>
      </c>
      <c r="G18" s="50"/>
      <c r="H18" s="51"/>
      <c r="I18" s="52">
        <f>I16</f>
        <v>5445.36</v>
      </c>
      <c r="J18" s="50"/>
      <c r="K18" s="51"/>
      <c r="L18" s="52">
        <f>L16</f>
        <v>0</v>
      </c>
      <c r="M18" s="50"/>
      <c r="N18" s="53"/>
      <c r="O18" s="52">
        <f>O16</f>
        <v>5445.36</v>
      </c>
      <c r="P18" s="54"/>
      <c r="Q18" s="55">
        <f t="shared" si="3"/>
        <v>0.99988248255600432</v>
      </c>
      <c r="R18" s="56"/>
    </row>
    <row r="19" spans="1:22" s="7" customFormat="1" ht="14.25" x14ac:dyDescent="0.2">
      <c r="A19" s="116">
        <v>4</v>
      </c>
      <c r="B19" s="112" t="s">
        <v>69</v>
      </c>
      <c r="C19" s="59" t="s">
        <v>70</v>
      </c>
      <c r="D19" s="60" t="s">
        <v>64</v>
      </c>
      <c r="E19" s="61">
        <v>4170</v>
      </c>
      <c r="F19" s="139">
        <v>135257.4</v>
      </c>
      <c r="G19" s="57" t="str">
        <f t="shared" si="4"/>
        <v>h</v>
      </c>
      <c r="H19" s="63">
        <f>2533.89</f>
        <v>2533.89</v>
      </c>
      <c r="I19" s="148">
        <v>103312.77</v>
      </c>
      <c r="J19" s="57" t="str">
        <f t="shared" si="5"/>
        <v>h</v>
      </c>
      <c r="K19" s="63">
        <v>280.32</v>
      </c>
      <c r="L19" s="148">
        <v>11247.38</v>
      </c>
      <c r="M19" s="57" t="str">
        <f t="shared" si="6"/>
        <v>h</v>
      </c>
      <c r="N19" s="66">
        <f t="shared" si="0"/>
        <v>2814.21</v>
      </c>
      <c r="O19" s="145">
        <f t="shared" si="1"/>
        <v>114560.15000000001</v>
      </c>
      <c r="P19" s="69">
        <f t="shared" si="2"/>
        <v>0.67487050359712231</v>
      </c>
      <c r="Q19" s="142">
        <f t="shared" si="3"/>
        <v>0.84697879746320726</v>
      </c>
      <c r="R19" s="68" t="s">
        <v>182</v>
      </c>
    </row>
    <row r="20" spans="1:22" s="7" customFormat="1" ht="14.25" x14ac:dyDescent="0.2">
      <c r="A20" s="117"/>
      <c r="B20" s="112"/>
      <c r="C20" s="59" t="s">
        <v>71</v>
      </c>
      <c r="D20" s="60" t="s">
        <v>64</v>
      </c>
      <c r="E20" s="61">
        <v>3600</v>
      </c>
      <c r="F20" s="139"/>
      <c r="G20" s="57" t="str">
        <f t="shared" si="4"/>
        <v>h</v>
      </c>
      <c r="H20" s="63">
        <f>3018.36</f>
        <v>3018.36</v>
      </c>
      <c r="I20" s="149"/>
      <c r="J20" s="57" t="str">
        <f t="shared" si="5"/>
        <v>h</v>
      </c>
      <c r="K20" s="63">
        <v>401.22</v>
      </c>
      <c r="L20" s="149"/>
      <c r="M20" s="57" t="str">
        <f t="shared" si="6"/>
        <v>h</v>
      </c>
      <c r="N20" s="66">
        <f t="shared" si="0"/>
        <v>3419.58</v>
      </c>
      <c r="O20" s="146"/>
      <c r="P20" s="69">
        <f t="shared" si="2"/>
        <v>0.9498833333333333</v>
      </c>
      <c r="Q20" s="143"/>
      <c r="R20" s="68" t="s">
        <v>183</v>
      </c>
    </row>
    <row r="21" spans="1:22" s="7" customFormat="1" ht="15" thickBot="1" x14ac:dyDescent="0.25">
      <c r="A21" s="118"/>
      <c r="B21" s="112"/>
      <c r="C21" s="59" t="s">
        <v>72</v>
      </c>
      <c r="D21" s="60" t="s">
        <v>4</v>
      </c>
      <c r="E21" s="61">
        <v>3000</v>
      </c>
      <c r="F21" s="139"/>
      <c r="G21" s="57" t="str">
        <f t="shared" si="4"/>
        <v>szt.</v>
      </c>
      <c r="H21" s="63">
        <v>3000</v>
      </c>
      <c r="I21" s="150"/>
      <c r="J21" s="57" t="str">
        <f t="shared" si="5"/>
        <v>szt.</v>
      </c>
      <c r="K21" s="63"/>
      <c r="L21" s="150"/>
      <c r="M21" s="57" t="str">
        <f t="shared" si="6"/>
        <v>szt.</v>
      </c>
      <c r="N21" s="66">
        <f t="shared" si="0"/>
        <v>3000</v>
      </c>
      <c r="O21" s="147"/>
      <c r="P21" s="67">
        <f t="shared" si="2"/>
        <v>1</v>
      </c>
      <c r="Q21" s="144"/>
      <c r="R21" s="68"/>
    </row>
    <row r="22" spans="1:22" s="31" customFormat="1" ht="13.5" thickBot="1" x14ac:dyDescent="0.25">
      <c r="A22" s="113" t="s">
        <v>144</v>
      </c>
      <c r="B22" s="114"/>
      <c r="C22" s="115"/>
      <c r="D22" s="50"/>
      <c r="E22" s="51"/>
      <c r="F22" s="52">
        <f>F19</f>
        <v>135257.4</v>
      </c>
      <c r="G22" s="50"/>
      <c r="H22" s="51"/>
      <c r="I22" s="52">
        <f>I19</f>
        <v>103312.77</v>
      </c>
      <c r="J22" s="50"/>
      <c r="K22" s="51"/>
      <c r="L22" s="52">
        <f>L19</f>
        <v>11247.38</v>
      </c>
      <c r="M22" s="50"/>
      <c r="N22" s="53"/>
      <c r="O22" s="52">
        <f>O19</f>
        <v>114560.15000000001</v>
      </c>
      <c r="P22" s="54"/>
      <c r="Q22" s="55">
        <f t="shared" ref="Q22" si="8">(O22*100%)/F22</f>
        <v>0.84697879746320726</v>
      </c>
      <c r="R22" s="56"/>
    </row>
    <row r="23" spans="1:22" s="7" customFormat="1" ht="26.25" thickBot="1" x14ac:dyDescent="0.25">
      <c r="A23" s="57">
        <v>5</v>
      </c>
      <c r="B23" s="58" t="s">
        <v>69</v>
      </c>
      <c r="C23" s="59" t="s">
        <v>69</v>
      </c>
      <c r="D23" s="60" t="s">
        <v>64</v>
      </c>
      <c r="E23" s="61">
        <v>50</v>
      </c>
      <c r="F23" s="62">
        <v>100</v>
      </c>
      <c r="G23" s="57" t="str">
        <f t="shared" si="4"/>
        <v>h</v>
      </c>
      <c r="H23" s="63">
        <v>0</v>
      </c>
      <c r="I23" s="64">
        <v>0</v>
      </c>
      <c r="J23" s="57" t="str">
        <f t="shared" si="5"/>
        <v>h</v>
      </c>
      <c r="K23" s="63">
        <v>2.0099999999999998</v>
      </c>
      <c r="L23" s="64">
        <v>41.25</v>
      </c>
      <c r="M23" s="57" t="str">
        <f t="shared" si="6"/>
        <v>h</v>
      </c>
      <c r="N23" s="66">
        <f t="shared" si="0"/>
        <v>2.0099999999999998</v>
      </c>
      <c r="O23" s="62">
        <f t="shared" si="1"/>
        <v>41.25</v>
      </c>
      <c r="P23" s="67">
        <f t="shared" si="2"/>
        <v>4.0199999999999993E-2</v>
      </c>
      <c r="Q23" s="67">
        <f t="shared" si="3"/>
        <v>0.41249999999999998</v>
      </c>
      <c r="R23" s="68"/>
    </row>
    <row r="24" spans="1:22" s="31" customFormat="1" ht="13.5" thickBot="1" x14ac:dyDescent="0.25">
      <c r="A24" s="113" t="s">
        <v>145</v>
      </c>
      <c r="B24" s="114"/>
      <c r="C24" s="115"/>
      <c r="D24" s="50"/>
      <c r="E24" s="51"/>
      <c r="F24" s="52">
        <f>F23</f>
        <v>100</v>
      </c>
      <c r="G24" s="50"/>
      <c r="H24" s="51"/>
      <c r="I24" s="52">
        <f>I23</f>
        <v>0</v>
      </c>
      <c r="J24" s="50"/>
      <c r="K24" s="51"/>
      <c r="L24" s="52">
        <f>L23</f>
        <v>41.25</v>
      </c>
      <c r="M24" s="50"/>
      <c r="N24" s="53"/>
      <c r="O24" s="52">
        <f>O23</f>
        <v>41.25</v>
      </c>
      <c r="P24" s="54"/>
      <c r="Q24" s="55">
        <f t="shared" si="3"/>
        <v>0.41249999999999998</v>
      </c>
      <c r="R24" s="56"/>
    </row>
    <row r="25" spans="1:22" s="7" customFormat="1" ht="51.75" thickBot="1" x14ac:dyDescent="0.25">
      <c r="A25" s="57">
        <v>6</v>
      </c>
      <c r="B25" s="58" t="s">
        <v>73</v>
      </c>
      <c r="C25" s="59" t="s">
        <v>74</v>
      </c>
      <c r="D25" s="60" t="s">
        <v>64</v>
      </c>
      <c r="E25" s="61">
        <v>2370</v>
      </c>
      <c r="F25" s="62">
        <v>58320</v>
      </c>
      <c r="G25" s="57" t="str">
        <f t="shared" si="4"/>
        <v>h</v>
      </c>
      <c r="H25" s="63">
        <v>2112</v>
      </c>
      <c r="I25" s="64">
        <v>52099.200000000004</v>
      </c>
      <c r="J25" s="57" t="str">
        <f t="shared" si="5"/>
        <v>h</v>
      </c>
      <c r="K25" s="63">
        <v>258</v>
      </c>
      <c r="L25" s="94">
        <v>6220.7999999999993</v>
      </c>
      <c r="M25" s="57" t="str">
        <f t="shared" si="6"/>
        <v>h</v>
      </c>
      <c r="N25" s="66">
        <f t="shared" si="0"/>
        <v>2370</v>
      </c>
      <c r="O25" s="62">
        <f t="shared" si="1"/>
        <v>58320</v>
      </c>
      <c r="P25" s="67">
        <f t="shared" si="2"/>
        <v>1</v>
      </c>
      <c r="Q25" s="67">
        <f t="shared" si="3"/>
        <v>1</v>
      </c>
      <c r="R25" s="68"/>
    </row>
    <row r="26" spans="1:22" s="31" customFormat="1" ht="13.5" thickBot="1" x14ac:dyDescent="0.25">
      <c r="A26" s="113" t="s">
        <v>146</v>
      </c>
      <c r="B26" s="114"/>
      <c r="C26" s="115"/>
      <c r="D26" s="50"/>
      <c r="E26" s="51"/>
      <c r="F26" s="52">
        <f>F25</f>
        <v>58320</v>
      </c>
      <c r="G26" s="50"/>
      <c r="H26" s="51"/>
      <c r="I26" s="52">
        <f>I25</f>
        <v>52099.200000000004</v>
      </c>
      <c r="J26" s="50"/>
      <c r="K26" s="51"/>
      <c r="L26" s="52">
        <f>L25</f>
        <v>6220.7999999999993</v>
      </c>
      <c r="M26" s="50"/>
      <c r="N26" s="53"/>
      <c r="O26" s="52">
        <f>O25</f>
        <v>58320</v>
      </c>
      <c r="P26" s="54"/>
      <c r="Q26" s="55">
        <f t="shared" ref="Q26" si="9">(O26*100%)/F26</f>
        <v>1</v>
      </c>
      <c r="R26" s="56"/>
    </row>
    <row r="27" spans="1:22" s="7" customFormat="1" ht="39" thickBot="1" x14ac:dyDescent="0.25">
      <c r="A27" s="57">
        <v>7</v>
      </c>
      <c r="B27" s="58" t="s">
        <v>75</v>
      </c>
      <c r="C27" s="59" t="s">
        <v>75</v>
      </c>
      <c r="D27" s="60" t="s">
        <v>7</v>
      </c>
      <c r="E27" s="61">
        <v>2380</v>
      </c>
      <c r="F27" s="62">
        <v>70728.02</v>
      </c>
      <c r="G27" s="57" t="str">
        <f t="shared" si="4"/>
        <v>m</v>
      </c>
      <c r="H27" s="63">
        <v>2188</v>
      </c>
      <c r="I27" s="64">
        <v>66010.080000000002</v>
      </c>
      <c r="J27" s="57" t="str">
        <f t="shared" si="5"/>
        <v>m</v>
      </c>
      <c r="K27" s="63">
        <v>192</v>
      </c>
      <c r="L27" s="64">
        <v>4599.8599999999997</v>
      </c>
      <c r="M27" s="57" t="str">
        <f t="shared" si="6"/>
        <v>m</v>
      </c>
      <c r="N27" s="66">
        <f t="shared" si="0"/>
        <v>2380</v>
      </c>
      <c r="O27" s="62">
        <f t="shared" si="1"/>
        <v>70609.94</v>
      </c>
      <c r="P27" s="67">
        <f t="shared" si="2"/>
        <v>1</v>
      </c>
      <c r="Q27" s="67">
        <f t="shared" si="3"/>
        <v>0.99833050607100271</v>
      </c>
      <c r="R27" s="68"/>
      <c r="U27" s="101"/>
      <c r="V27" s="101"/>
    </row>
    <row r="28" spans="1:22" s="31" customFormat="1" ht="13.5" thickBot="1" x14ac:dyDescent="0.25">
      <c r="A28" s="113" t="s">
        <v>147</v>
      </c>
      <c r="B28" s="114"/>
      <c r="C28" s="115"/>
      <c r="D28" s="50"/>
      <c r="E28" s="51"/>
      <c r="F28" s="52">
        <f>F27</f>
        <v>70728.02</v>
      </c>
      <c r="G28" s="50"/>
      <c r="H28" s="51"/>
      <c r="I28" s="52">
        <f>I27</f>
        <v>66010.080000000002</v>
      </c>
      <c r="J28" s="50"/>
      <c r="K28" s="51"/>
      <c r="L28" s="52">
        <f>L27</f>
        <v>4599.8599999999997</v>
      </c>
      <c r="M28" s="50"/>
      <c r="N28" s="53"/>
      <c r="O28" s="52">
        <f>O27</f>
        <v>70609.94</v>
      </c>
      <c r="P28" s="54"/>
      <c r="Q28" s="55">
        <f t="shared" si="3"/>
        <v>0.99833050607100271</v>
      </c>
      <c r="R28" s="56"/>
    </row>
    <row r="29" spans="1:22" s="7" customFormat="1" ht="19.5" customHeight="1" x14ac:dyDescent="0.2">
      <c r="A29" s="116">
        <v>8</v>
      </c>
      <c r="B29" s="112" t="s">
        <v>76</v>
      </c>
      <c r="C29" s="59" t="s">
        <v>77</v>
      </c>
      <c r="D29" s="60" t="s">
        <v>64</v>
      </c>
      <c r="E29" s="61">
        <v>2600</v>
      </c>
      <c r="F29" s="139">
        <v>63391.199999999997</v>
      </c>
      <c r="G29" s="57" t="str">
        <f t="shared" si="4"/>
        <v>h</v>
      </c>
      <c r="H29" s="63">
        <v>610</v>
      </c>
      <c r="I29" s="148">
        <v>13963.83</v>
      </c>
      <c r="J29" s="57" t="str">
        <f t="shared" si="5"/>
        <v>h</v>
      </c>
      <c r="K29" s="63">
        <v>1989</v>
      </c>
      <c r="L29" s="148">
        <v>47800.76</v>
      </c>
      <c r="M29" s="57" t="str">
        <f t="shared" si="6"/>
        <v>h</v>
      </c>
      <c r="N29" s="66">
        <f t="shared" si="0"/>
        <v>2599</v>
      </c>
      <c r="O29" s="145">
        <f t="shared" si="1"/>
        <v>61764.590000000004</v>
      </c>
      <c r="P29" s="69">
        <f t="shared" si="2"/>
        <v>0.99961538461538457</v>
      </c>
      <c r="Q29" s="142">
        <f t="shared" si="3"/>
        <v>0.97434012922929381</v>
      </c>
      <c r="R29" s="68"/>
    </row>
    <row r="30" spans="1:22" s="7" customFormat="1" ht="24.75" customHeight="1" thickBot="1" x14ac:dyDescent="0.25">
      <c r="A30" s="118"/>
      <c r="B30" s="112"/>
      <c r="C30" s="59" t="s">
        <v>78</v>
      </c>
      <c r="D30" s="60" t="s">
        <v>8</v>
      </c>
      <c r="E30" s="61">
        <v>40</v>
      </c>
      <c r="F30" s="139"/>
      <c r="G30" s="57" t="str">
        <f t="shared" si="4"/>
        <v>m3</v>
      </c>
      <c r="H30" s="63">
        <v>6.3800000000000008</v>
      </c>
      <c r="I30" s="150"/>
      <c r="J30" s="57" t="str">
        <f t="shared" si="5"/>
        <v>m3</v>
      </c>
      <c r="K30" s="63">
        <v>28.25</v>
      </c>
      <c r="L30" s="150"/>
      <c r="M30" s="57" t="str">
        <f t="shared" si="6"/>
        <v>m3</v>
      </c>
      <c r="N30" s="66">
        <f t="shared" si="0"/>
        <v>34.630000000000003</v>
      </c>
      <c r="O30" s="147"/>
      <c r="P30" s="67">
        <f t="shared" si="2"/>
        <v>0.86575000000000002</v>
      </c>
      <c r="Q30" s="144"/>
      <c r="R30" s="68"/>
    </row>
    <row r="31" spans="1:22" s="31" customFormat="1" ht="13.5" thickBot="1" x14ac:dyDescent="0.25">
      <c r="A31" s="113" t="s">
        <v>148</v>
      </c>
      <c r="B31" s="114"/>
      <c r="C31" s="115"/>
      <c r="D31" s="50"/>
      <c r="E31" s="51"/>
      <c r="F31" s="52">
        <f>F29</f>
        <v>63391.199999999997</v>
      </c>
      <c r="G31" s="50"/>
      <c r="H31" s="51"/>
      <c r="I31" s="52">
        <f>I29</f>
        <v>13963.83</v>
      </c>
      <c r="J31" s="50"/>
      <c r="K31" s="51"/>
      <c r="L31" s="52">
        <f>L29</f>
        <v>47800.76</v>
      </c>
      <c r="M31" s="50"/>
      <c r="N31" s="53"/>
      <c r="O31" s="52">
        <f>O29</f>
        <v>61764.590000000004</v>
      </c>
      <c r="P31" s="54"/>
      <c r="Q31" s="55">
        <f t="shared" ref="Q31" si="10">(O31*100%)/F31</f>
        <v>0.97434012922929381</v>
      </c>
      <c r="R31" s="56"/>
    </row>
    <row r="32" spans="1:22" s="7" customFormat="1" ht="39" thickBot="1" x14ac:dyDescent="0.25">
      <c r="A32" s="57">
        <v>9</v>
      </c>
      <c r="B32" s="58" t="s">
        <v>79</v>
      </c>
      <c r="C32" s="59" t="s">
        <v>80</v>
      </c>
      <c r="D32" s="60" t="s">
        <v>7</v>
      </c>
      <c r="E32" s="61">
        <v>7836</v>
      </c>
      <c r="F32" s="62">
        <v>194569.79</v>
      </c>
      <c r="G32" s="57" t="str">
        <f t="shared" si="4"/>
        <v>m</v>
      </c>
      <c r="H32" s="63">
        <v>6097</v>
      </c>
      <c r="I32" s="64">
        <v>157565.87999999998</v>
      </c>
      <c r="J32" s="57" t="str">
        <f t="shared" si="5"/>
        <v>m</v>
      </c>
      <c r="K32" s="63">
        <v>1726</v>
      </c>
      <c r="L32" s="64">
        <v>36724.32</v>
      </c>
      <c r="M32" s="57" t="str">
        <f t="shared" si="6"/>
        <v>m</v>
      </c>
      <c r="N32" s="66">
        <f t="shared" si="0"/>
        <v>7823</v>
      </c>
      <c r="O32" s="62">
        <f t="shared" si="1"/>
        <v>194290.19999999998</v>
      </c>
      <c r="P32" s="69">
        <f t="shared" si="2"/>
        <v>0.99834099030117407</v>
      </c>
      <c r="Q32" s="69">
        <f t="shared" si="3"/>
        <v>0.9985630348884067</v>
      </c>
      <c r="R32" s="68"/>
    </row>
    <row r="33" spans="1:18" s="31" customFormat="1" ht="13.5" thickBot="1" x14ac:dyDescent="0.25">
      <c r="A33" s="113" t="s">
        <v>149</v>
      </c>
      <c r="B33" s="114"/>
      <c r="C33" s="115"/>
      <c r="D33" s="50"/>
      <c r="E33" s="51"/>
      <c r="F33" s="52">
        <f>F32</f>
        <v>194569.79</v>
      </c>
      <c r="G33" s="50"/>
      <c r="H33" s="51"/>
      <c r="I33" s="52">
        <f>I32</f>
        <v>157565.87999999998</v>
      </c>
      <c r="J33" s="50"/>
      <c r="K33" s="51"/>
      <c r="L33" s="52">
        <f>L32</f>
        <v>36724.32</v>
      </c>
      <c r="M33" s="50"/>
      <c r="N33" s="53"/>
      <c r="O33" s="52">
        <f>O32</f>
        <v>194290.19999999998</v>
      </c>
      <c r="P33" s="54"/>
      <c r="Q33" s="55">
        <f t="shared" si="3"/>
        <v>0.9985630348884067</v>
      </c>
      <c r="R33" s="56"/>
    </row>
    <row r="34" spans="1:18" s="7" customFormat="1" ht="39" thickBot="1" x14ac:dyDescent="0.25">
      <c r="A34" s="57">
        <v>10</v>
      </c>
      <c r="B34" s="58" t="s">
        <v>81</v>
      </c>
      <c r="C34" s="59" t="s">
        <v>82</v>
      </c>
      <c r="D34" s="60" t="s">
        <v>64</v>
      </c>
      <c r="E34" s="61">
        <v>570</v>
      </c>
      <c r="F34" s="62">
        <v>14418</v>
      </c>
      <c r="G34" s="57" t="str">
        <f t="shared" si="4"/>
        <v>h</v>
      </c>
      <c r="H34" s="63">
        <v>300</v>
      </c>
      <c r="I34" s="94">
        <v>9072</v>
      </c>
      <c r="J34" s="57" t="str">
        <f t="shared" si="5"/>
        <v>h</v>
      </c>
      <c r="K34" s="63">
        <v>270</v>
      </c>
      <c r="L34" s="94">
        <v>5346</v>
      </c>
      <c r="M34" s="57" t="str">
        <f t="shared" si="6"/>
        <v>h</v>
      </c>
      <c r="N34" s="66">
        <f t="shared" si="0"/>
        <v>570</v>
      </c>
      <c r="O34" s="62">
        <f t="shared" si="1"/>
        <v>14418</v>
      </c>
      <c r="P34" s="69">
        <f t="shared" si="2"/>
        <v>1</v>
      </c>
      <c r="Q34" s="69">
        <f t="shared" si="3"/>
        <v>1</v>
      </c>
      <c r="R34" s="68"/>
    </row>
    <row r="35" spans="1:18" s="31" customFormat="1" ht="13.5" thickBot="1" x14ac:dyDescent="0.25">
      <c r="A35" s="113" t="s">
        <v>150</v>
      </c>
      <c r="B35" s="114"/>
      <c r="C35" s="115"/>
      <c r="D35" s="50"/>
      <c r="E35" s="51"/>
      <c r="F35" s="52">
        <f>F34</f>
        <v>14418</v>
      </c>
      <c r="G35" s="50"/>
      <c r="H35" s="51"/>
      <c r="I35" s="52">
        <f>I34</f>
        <v>9072</v>
      </c>
      <c r="J35" s="50"/>
      <c r="K35" s="51"/>
      <c r="L35" s="52">
        <f>L34</f>
        <v>5346</v>
      </c>
      <c r="M35" s="50"/>
      <c r="N35" s="53"/>
      <c r="O35" s="52">
        <f>O34</f>
        <v>14418</v>
      </c>
      <c r="P35" s="54"/>
      <c r="Q35" s="55">
        <f t="shared" ref="Q35" si="11">(O35*100%)/F35</f>
        <v>1</v>
      </c>
      <c r="R35" s="56"/>
    </row>
    <row r="36" spans="1:18" s="7" customFormat="1" ht="51.75" thickBot="1" x14ac:dyDescent="0.25">
      <c r="A36" s="57">
        <v>11</v>
      </c>
      <c r="B36" s="58" t="s">
        <v>83</v>
      </c>
      <c r="C36" s="59" t="s">
        <v>84</v>
      </c>
      <c r="D36" s="60" t="s">
        <v>64</v>
      </c>
      <c r="E36" s="61">
        <v>30</v>
      </c>
      <c r="F36" s="62">
        <v>648</v>
      </c>
      <c r="G36" s="57" t="str">
        <f t="shared" si="4"/>
        <v>h</v>
      </c>
      <c r="H36" s="63"/>
      <c r="I36" s="64"/>
      <c r="J36" s="57" t="str">
        <f t="shared" si="5"/>
        <v>h</v>
      </c>
      <c r="K36" s="63">
        <v>30</v>
      </c>
      <c r="L36" s="94">
        <v>648</v>
      </c>
      <c r="M36" s="57" t="str">
        <f t="shared" si="6"/>
        <v>h</v>
      </c>
      <c r="N36" s="66">
        <f t="shared" si="0"/>
        <v>30</v>
      </c>
      <c r="O36" s="62">
        <f t="shared" si="1"/>
        <v>648</v>
      </c>
      <c r="P36" s="69">
        <f t="shared" si="2"/>
        <v>1</v>
      </c>
      <c r="Q36" s="69">
        <f t="shared" si="3"/>
        <v>1</v>
      </c>
      <c r="R36" s="68"/>
    </row>
    <row r="37" spans="1:18" s="31" customFormat="1" ht="13.5" thickBot="1" x14ac:dyDescent="0.25">
      <c r="A37" s="113" t="s">
        <v>151</v>
      </c>
      <c r="B37" s="114"/>
      <c r="C37" s="115"/>
      <c r="D37" s="50"/>
      <c r="E37" s="51"/>
      <c r="F37" s="52">
        <f>F36</f>
        <v>648</v>
      </c>
      <c r="G37" s="50"/>
      <c r="H37" s="51"/>
      <c r="I37" s="52">
        <f>I36</f>
        <v>0</v>
      </c>
      <c r="J37" s="50"/>
      <c r="K37" s="51"/>
      <c r="L37" s="52">
        <f>L36</f>
        <v>648</v>
      </c>
      <c r="M37" s="50"/>
      <c r="N37" s="53"/>
      <c r="O37" s="52">
        <f>O36</f>
        <v>648</v>
      </c>
      <c r="P37" s="54"/>
      <c r="Q37" s="55">
        <f t="shared" si="3"/>
        <v>1</v>
      </c>
      <c r="R37" s="56"/>
    </row>
    <row r="38" spans="1:18" s="7" customFormat="1" ht="15" thickBot="1" x14ac:dyDescent="0.25">
      <c r="A38" s="57">
        <v>12</v>
      </c>
      <c r="B38" s="58" t="s">
        <v>85</v>
      </c>
      <c r="C38" s="59" t="s">
        <v>85</v>
      </c>
      <c r="D38" s="60" t="s">
        <v>64</v>
      </c>
      <c r="E38" s="61">
        <v>122.1</v>
      </c>
      <c r="F38" s="62">
        <v>2637.36</v>
      </c>
      <c r="G38" s="57" t="str">
        <f t="shared" si="4"/>
        <v>h</v>
      </c>
      <c r="H38" s="63"/>
      <c r="I38" s="64"/>
      <c r="J38" s="57" t="str">
        <f t="shared" si="5"/>
        <v>h</v>
      </c>
      <c r="K38" s="63">
        <v>122.1</v>
      </c>
      <c r="L38" s="64">
        <v>2637.36</v>
      </c>
      <c r="M38" s="57" t="str">
        <f t="shared" si="6"/>
        <v>h</v>
      </c>
      <c r="N38" s="66">
        <f t="shared" si="0"/>
        <v>122.1</v>
      </c>
      <c r="O38" s="62">
        <f t="shared" si="1"/>
        <v>2637.36</v>
      </c>
      <c r="P38" s="69">
        <f t="shared" si="2"/>
        <v>1</v>
      </c>
      <c r="Q38" s="69">
        <f t="shared" si="3"/>
        <v>1</v>
      </c>
      <c r="R38" s="68"/>
    </row>
    <row r="39" spans="1:18" s="31" customFormat="1" ht="13.5" thickBot="1" x14ac:dyDescent="0.25">
      <c r="A39" s="113" t="s">
        <v>152</v>
      </c>
      <c r="B39" s="114"/>
      <c r="C39" s="115"/>
      <c r="D39" s="50"/>
      <c r="E39" s="51"/>
      <c r="F39" s="52">
        <f>F38</f>
        <v>2637.36</v>
      </c>
      <c r="G39" s="50"/>
      <c r="H39" s="51"/>
      <c r="I39" s="52">
        <f>I38</f>
        <v>0</v>
      </c>
      <c r="J39" s="50"/>
      <c r="K39" s="51"/>
      <c r="L39" s="52">
        <f>L38</f>
        <v>2637.36</v>
      </c>
      <c r="M39" s="50"/>
      <c r="N39" s="53"/>
      <c r="O39" s="52">
        <f>O38</f>
        <v>2637.36</v>
      </c>
      <c r="P39" s="54"/>
      <c r="Q39" s="55">
        <f t="shared" ref="Q39" si="12">(O39*100%)/F39</f>
        <v>1</v>
      </c>
      <c r="R39" s="56"/>
    </row>
    <row r="40" spans="1:18" s="7" customFormat="1" ht="14.25" x14ac:dyDescent="0.2">
      <c r="A40" s="116">
        <v>13</v>
      </c>
      <c r="B40" s="112" t="s">
        <v>86</v>
      </c>
      <c r="C40" s="59" t="s">
        <v>87</v>
      </c>
      <c r="D40" s="60" t="s">
        <v>64</v>
      </c>
      <c r="E40" s="61">
        <v>4785</v>
      </c>
      <c r="F40" s="139">
        <v>108434.7</v>
      </c>
      <c r="G40" s="57" t="str">
        <f t="shared" si="4"/>
        <v>h</v>
      </c>
      <c r="H40" s="63"/>
      <c r="I40" s="148">
        <f>ROUND((10.32*2685*1.08),2)</f>
        <v>29925.94</v>
      </c>
      <c r="J40" s="57" t="str">
        <f t="shared" si="5"/>
        <v>h</v>
      </c>
      <c r="K40" s="63">
        <v>4785</v>
      </c>
      <c r="L40" s="140">
        <v>78474</v>
      </c>
      <c r="M40" s="57" t="str">
        <f t="shared" si="6"/>
        <v>h</v>
      </c>
      <c r="N40" s="66">
        <f t="shared" si="0"/>
        <v>4785</v>
      </c>
      <c r="O40" s="145">
        <f t="shared" si="1"/>
        <v>108399.94</v>
      </c>
      <c r="P40" s="69">
        <f t="shared" si="2"/>
        <v>1</v>
      </c>
      <c r="Q40" s="142">
        <f t="shared" si="3"/>
        <v>0.99967943840855378</v>
      </c>
      <c r="R40" s="68"/>
    </row>
    <row r="41" spans="1:18" s="7" customFormat="1" ht="27.75" customHeight="1" thickBot="1" x14ac:dyDescent="0.25">
      <c r="A41" s="118"/>
      <c r="B41" s="112"/>
      <c r="C41" s="70" t="s">
        <v>88</v>
      </c>
      <c r="D41" s="60" t="s">
        <v>9</v>
      </c>
      <c r="E41" s="61">
        <v>2685</v>
      </c>
      <c r="F41" s="139"/>
      <c r="G41" s="57" t="str">
        <f t="shared" si="4"/>
        <v>kg</v>
      </c>
      <c r="H41" s="63">
        <v>2685</v>
      </c>
      <c r="I41" s="150"/>
      <c r="J41" s="57" t="str">
        <f t="shared" si="5"/>
        <v>kg</v>
      </c>
      <c r="K41" s="63"/>
      <c r="L41" s="141"/>
      <c r="M41" s="57" t="str">
        <f t="shared" si="6"/>
        <v>kg</v>
      </c>
      <c r="N41" s="66">
        <f t="shared" si="0"/>
        <v>2685</v>
      </c>
      <c r="O41" s="147"/>
      <c r="P41" s="69">
        <f t="shared" si="2"/>
        <v>1</v>
      </c>
      <c r="Q41" s="144"/>
      <c r="R41" s="68"/>
    </row>
    <row r="42" spans="1:18" s="31" customFormat="1" ht="13.5" thickBot="1" x14ac:dyDescent="0.25">
      <c r="A42" s="113" t="s">
        <v>153</v>
      </c>
      <c r="B42" s="114"/>
      <c r="C42" s="115"/>
      <c r="D42" s="50"/>
      <c r="E42" s="51"/>
      <c r="F42" s="52">
        <f>F40</f>
        <v>108434.7</v>
      </c>
      <c r="G42" s="50"/>
      <c r="H42" s="51"/>
      <c r="I42" s="52">
        <f>I40</f>
        <v>29925.94</v>
      </c>
      <c r="J42" s="50"/>
      <c r="K42" s="51"/>
      <c r="L42" s="52">
        <f>L40</f>
        <v>78474</v>
      </c>
      <c r="M42" s="50"/>
      <c r="N42" s="53"/>
      <c r="O42" s="52">
        <f>O40</f>
        <v>108399.94</v>
      </c>
      <c r="P42" s="54"/>
      <c r="Q42" s="55">
        <f t="shared" si="3"/>
        <v>0.99967943840855378</v>
      </c>
      <c r="R42" s="56"/>
    </row>
    <row r="43" spans="1:18" s="7" customFormat="1" ht="14.25" x14ac:dyDescent="0.2">
      <c r="A43" s="116">
        <v>14</v>
      </c>
      <c r="B43" s="112" t="s">
        <v>89</v>
      </c>
      <c r="C43" s="59" t="s">
        <v>90</v>
      </c>
      <c r="D43" s="60" t="s">
        <v>64</v>
      </c>
      <c r="E43" s="61">
        <v>212.5</v>
      </c>
      <c r="F43" s="139">
        <v>1520.1</v>
      </c>
      <c r="G43" s="57" t="str">
        <f t="shared" si="4"/>
        <v>h</v>
      </c>
      <c r="H43" s="63"/>
      <c r="I43" s="148">
        <f>ROUND((10.32*15*1.08),2)</f>
        <v>167.18</v>
      </c>
      <c r="J43" s="57" t="str">
        <f t="shared" si="5"/>
        <v>h</v>
      </c>
      <c r="K43" s="63">
        <v>212.5</v>
      </c>
      <c r="L43" s="140">
        <v>1351.5</v>
      </c>
      <c r="M43" s="57" t="str">
        <f t="shared" si="6"/>
        <v>h</v>
      </c>
      <c r="N43" s="66">
        <f t="shared" si="0"/>
        <v>212.5</v>
      </c>
      <c r="O43" s="145">
        <f t="shared" si="1"/>
        <v>1518.68</v>
      </c>
      <c r="P43" s="69">
        <f t="shared" si="2"/>
        <v>1</v>
      </c>
      <c r="Q43" s="142">
        <f t="shared" si="3"/>
        <v>0.99906585093085987</v>
      </c>
      <c r="R43" s="68"/>
    </row>
    <row r="44" spans="1:18" s="7" customFormat="1" ht="27" customHeight="1" thickBot="1" x14ac:dyDescent="0.25">
      <c r="A44" s="118"/>
      <c r="B44" s="112"/>
      <c r="C44" s="70" t="s">
        <v>88</v>
      </c>
      <c r="D44" s="60" t="s">
        <v>9</v>
      </c>
      <c r="E44" s="61">
        <v>15</v>
      </c>
      <c r="F44" s="139"/>
      <c r="G44" s="57" t="str">
        <f t="shared" si="4"/>
        <v>kg</v>
      </c>
      <c r="H44" s="63">
        <v>15</v>
      </c>
      <c r="I44" s="150"/>
      <c r="J44" s="57" t="str">
        <f t="shared" si="5"/>
        <v>kg</v>
      </c>
      <c r="K44" s="63"/>
      <c r="L44" s="141"/>
      <c r="M44" s="57" t="str">
        <f t="shared" si="6"/>
        <v>kg</v>
      </c>
      <c r="N44" s="66">
        <f t="shared" si="0"/>
        <v>15</v>
      </c>
      <c r="O44" s="147"/>
      <c r="P44" s="69">
        <f t="shared" si="2"/>
        <v>1</v>
      </c>
      <c r="Q44" s="144"/>
      <c r="R44" s="68"/>
    </row>
    <row r="45" spans="1:18" s="31" customFormat="1" ht="13.5" thickBot="1" x14ac:dyDescent="0.25">
      <c r="A45" s="113" t="s">
        <v>154</v>
      </c>
      <c r="B45" s="114"/>
      <c r="C45" s="115"/>
      <c r="D45" s="50"/>
      <c r="E45" s="51"/>
      <c r="F45" s="52">
        <f>F43</f>
        <v>1520.1</v>
      </c>
      <c r="G45" s="50"/>
      <c r="H45" s="51"/>
      <c r="I45" s="52">
        <f>I43</f>
        <v>167.18</v>
      </c>
      <c r="J45" s="50"/>
      <c r="K45" s="51"/>
      <c r="L45" s="52">
        <f>L43</f>
        <v>1351.5</v>
      </c>
      <c r="M45" s="50"/>
      <c r="N45" s="53"/>
      <c r="O45" s="52">
        <f>O43</f>
        <v>1518.68</v>
      </c>
      <c r="P45" s="54"/>
      <c r="Q45" s="55">
        <f t="shared" ref="Q45" si="13">(O45*100%)/F45</f>
        <v>0.99906585093085987</v>
      </c>
      <c r="R45" s="56"/>
    </row>
    <row r="46" spans="1:18" s="7" customFormat="1" ht="39" thickBot="1" x14ac:dyDescent="0.25">
      <c r="A46" s="57">
        <v>15</v>
      </c>
      <c r="B46" s="58" t="s">
        <v>81</v>
      </c>
      <c r="C46" s="70" t="s">
        <v>91</v>
      </c>
      <c r="D46" s="60" t="s">
        <v>64</v>
      </c>
      <c r="E46" s="61">
        <v>240</v>
      </c>
      <c r="F46" s="62">
        <v>4924.8</v>
      </c>
      <c r="G46" s="57" t="str">
        <f t="shared" si="4"/>
        <v>h</v>
      </c>
      <c r="H46" s="63"/>
      <c r="I46" s="64"/>
      <c r="J46" s="57" t="str">
        <f t="shared" si="5"/>
        <v>h</v>
      </c>
      <c r="K46" s="63">
        <v>240</v>
      </c>
      <c r="L46" s="102">
        <v>4924.8</v>
      </c>
      <c r="M46" s="57" t="str">
        <f t="shared" si="6"/>
        <v>h</v>
      </c>
      <c r="N46" s="66">
        <f t="shared" si="0"/>
        <v>240</v>
      </c>
      <c r="O46" s="62">
        <f t="shared" si="1"/>
        <v>4924.8</v>
      </c>
      <c r="P46" s="69">
        <f t="shared" si="2"/>
        <v>1</v>
      </c>
      <c r="Q46" s="69">
        <f t="shared" si="3"/>
        <v>1</v>
      </c>
      <c r="R46" s="68"/>
    </row>
    <row r="47" spans="1:18" s="31" customFormat="1" ht="13.5" thickBot="1" x14ac:dyDescent="0.25">
      <c r="A47" s="113" t="s">
        <v>155</v>
      </c>
      <c r="B47" s="114"/>
      <c r="C47" s="115"/>
      <c r="D47" s="50"/>
      <c r="E47" s="51"/>
      <c r="F47" s="52">
        <f>F46</f>
        <v>4924.8</v>
      </c>
      <c r="G47" s="50"/>
      <c r="H47" s="51"/>
      <c r="I47" s="52">
        <f>I46</f>
        <v>0</v>
      </c>
      <c r="J47" s="50"/>
      <c r="K47" s="51"/>
      <c r="L47" s="103">
        <f>L46</f>
        <v>4924.8</v>
      </c>
      <c r="M47" s="50"/>
      <c r="N47" s="53"/>
      <c r="O47" s="52">
        <f>O46</f>
        <v>4924.8</v>
      </c>
      <c r="P47" s="54"/>
      <c r="Q47" s="55">
        <f t="shared" si="3"/>
        <v>1</v>
      </c>
      <c r="R47" s="56"/>
    </row>
    <row r="48" spans="1:18" s="7" customFormat="1" ht="26.25" thickBot="1" x14ac:dyDescent="0.25">
      <c r="A48" s="57">
        <v>16</v>
      </c>
      <c r="B48" s="58" t="s">
        <v>92</v>
      </c>
      <c r="C48" s="59" t="s">
        <v>92</v>
      </c>
      <c r="D48" s="60" t="s">
        <v>64</v>
      </c>
      <c r="E48" s="61">
        <v>891</v>
      </c>
      <c r="F48" s="62">
        <v>19245.599999999999</v>
      </c>
      <c r="G48" s="57" t="str">
        <f t="shared" si="4"/>
        <v>h</v>
      </c>
      <c r="H48" s="63">
        <v>759</v>
      </c>
      <c r="I48" s="64">
        <v>16394.400000000001</v>
      </c>
      <c r="J48" s="57" t="str">
        <f t="shared" si="5"/>
        <v>h</v>
      </c>
      <c r="K48" s="63">
        <v>132</v>
      </c>
      <c r="L48" s="102">
        <v>2851.2</v>
      </c>
      <c r="M48" s="57" t="str">
        <f t="shared" si="6"/>
        <v>h</v>
      </c>
      <c r="N48" s="66">
        <f t="shared" si="0"/>
        <v>891</v>
      </c>
      <c r="O48" s="62">
        <f t="shared" si="1"/>
        <v>19245.600000000002</v>
      </c>
      <c r="P48" s="69">
        <f t="shared" si="2"/>
        <v>1</v>
      </c>
      <c r="Q48" s="69">
        <f t="shared" si="3"/>
        <v>1.0000000000000002</v>
      </c>
      <c r="R48" s="68"/>
    </row>
    <row r="49" spans="1:18" s="31" customFormat="1" ht="13.5" thickBot="1" x14ac:dyDescent="0.25">
      <c r="A49" s="113" t="s">
        <v>156</v>
      </c>
      <c r="B49" s="114"/>
      <c r="C49" s="115"/>
      <c r="D49" s="50"/>
      <c r="E49" s="51"/>
      <c r="F49" s="52">
        <f>F48</f>
        <v>19245.599999999999</v>
      </c>
      <c r="G49" s="50"/>
      <c r="H49" s="51"/>
      <c r="I49" s="52">
        <f>I48</f>
        <v>16394.400000000001</v>
      </c>
      <c r="J49" s="50"/>
      <c r="K49" s="51"/>
      <c r="L49" s="103">
        <f>L48</f>
        <v>2851.2</v>
      </c>
      <c r="M49" s="50"/>
      <c r="N49" s="53"/>
      <c r="O49" s="52">
        <f>O48</f>
        <v>19245.600000000002</v>
      </c>
      <c r="P49" s="54"/>
      <c r="Q49" s="55">
        <f t="shared" ref="Q49" si="14">(O49*100%)/F49</f>
        <v>1.0000000000000002</v>
      </c>
      <c r="R49" s="56"/>
    </row>
    <row r="50" spans="1:18" s="7" customFormat="1" ht="25.5" x14ac:dyDescent="0.2">
      <c r="A50" s="116">
        <v>17</v>
      </c>
      <c r="B50" s="112" t="s">
        <v>93</v>
      </c>
      <c r="C50" s="59" t="s">
        <v>94</v>
      </c>
      <c r="D50" s="60" t="s">
        <v>3</v>
      </c>
      <c r="E50" s="61">
        <v>11.25</v>
      </c>
      <c r="F50" s="139">
        <v>48968.86</v>
      </c>
      <c r="G50" s="57" t="str">
        <f t="shared" si="4"/>
        <v>ha</v>
      </c>
      <c r="H50" s="63">
        <v>11.25</v>
      </c>
      <c r="I50" s="148">
        <v>33761.99</v>
      </c>
      <c r="J50" s="57" t="str">
        <f t="shared" si="5"/>
        <v>ha</v>
      </c>
      <c r="K50" s="63"/>
      <c r="L50" s="154">
        <v>15206.87</v>
      </c>
      <c r="M50" s="57" t="str">
        <f t="shared" si="6"/>
        <v>ha</v>
      </c>
      <c r="N50" s="66">
        <f t="shared" si="0"/>
        <v>11.25</v>
      </c>
      <c r="O50" s="145">
        <f t="shared" si="1"/>
        <v>48968.86</v>
      </c>
      <c r="P50" s="69">
        <f t="shared" si="2"/>
        <v>1</v>
      </c>
      <c r="Q50" s="142">
        <f t="shared" si="3"/>
        <v>1</v>
      </c>
      <c r="R50" s="68"/>
    </row>
    <row r="51" spans="1:18" s="7" customFormat="1" ht="38.25" x14ac:dyDescent="0.2">
      <c r="A51" s="117"/>
      <c r="B51" s="112"/>
      <c r="C51" s="59" t="s">
        <v>95</v>
      </c>
      <c r="D51" s="60" t="s">
        <v>3</v>
      </c>
      <c r="E51" s="61">
        <v>3.7</v>
      </c>
      <c r="F51" s="139"/>
      <c r="G51" s="57" t="str">
        <f t="shared" si="4"/>
        <v>ha</v>
      </c>
      <c r="H51" s="63">
        <v>3.7</v>
      </c>
      <c r="I51" s="149"/>
      <c r="J51" s="57" t="str">
        <f t="shared" si="5"/>
        <v>ha</v>
      </c>
      <c r="K51" s="63"/>
      <c r="L51" s="156"/>
      <c r="M51" s="57" t="str">
        <f t="shared" si="6"/>
        <v>ha</v>
      </c>
      <c r="N51" s="66">
        <f t="shared" si="0"/>
        <v>3.7</v>
      </c>
      <c r="O51" s="146"/>
      <c r="P51" s="69">
        <f t="shared" si="2"/>
        <v>1</v>
      </c>
      <c r="Q51" s="143"/>
      <c r="R51" s="68"/>
    </row>
    <row r="52" spans="1:18" s="7" customFormat="1" ht="26.25" thickBot="1" x14ac:dyDescent="0.25">
      <c r="A52" s="118"/>
      <c r="B52" s="112"/>
      <c r="C52" s="59" t="s">
        <v>96</v>
      </c>
      <c r="D52" s="60" t="s">
        <v>3</v>
      </c>
      <c r="E52" s="61">
        <v>11.25</v>
      </c>
      <c r="F52" s="139"/>
      <c r="G52" s="57" t="str">
        <f t="shared" si="4"/>
        <v>ha</v>
      </c>
      <c r="H52" s="63"/>
      <c r="I52" s="150"/>
      <c r="J52" s="57" t="str">
        <f t="shared" si="5"/>
        <v>ha</v>
      </c>
      <c r="K52" s="63">
        <v>11.25</v>
      </c>
      <c r="L52" s="155"/>
      <c r="M52" s="57" t="str">
        <f t="shared" si="6"/>
        <v>ha</v>
      </c>
      <c r="N52" s="66">
        <f t="shared" si="0"/>
        <v>11.25</v>
      </c>
      <c r="O52" s="147"/>
      <c r="P52" s="69">
        <f t="shared" si="2"/>
        <v>1</v>
      </c>
      <c r="Q52" s="144"/>
      <c r="R52" s="68"/>
    </row>
    <row r="53" spans="1:18" s="31" customFormat="1" ht="13.5" thickBot="1" x14ac:dyDescent="0.25">
      <c r="A53" s="113" t="s">
        <v>157</v>
      </c>
      <c r="B53" s="114"/>
      <c r="C53" s="115"/>
      <c r="D53" s="50"/>
      <c r="E53" s="51"/>
      <c r="F53" s="52">
        <f>F50</f>
        <v>48968.86</v>
      </c>
      <c r="G53" s="50"/>
      <c r="H53" s="51"/>
      <c r="I53" s="52">
        <f>I50</f>
        <v>33761.99</v>
      </c>
      <c r="J53" s="50"/>
      <c r="K53" s="51"/>
      <c r="L53" s="103">
        <f>L50</f>
        <v>15206.87</v>
      </c>
      <c r="M53" s="50"/>
      <c r="N53" s="53"/>
      <c r="O53" s="52">
        <f>O50</f>
        <v>48968.86</v>
      </c>
      <c r="P53" s="54"/>
      <c r="Q53" s="55">
        <f t="shared" si="3"/>
        <v>1</v>
      </c>
      <c r="R53" s="56"/>
    </row>
    <row r="54" spans="1:18" s="7" customFormat="1" ht="14.25" x14ac:dyDescent="0.2">
      <c r="A54" s="116">
        <v>18</v>
      </c>
      <c r="B54" s="112" t="s">
        <v>97</v>
      </c>
      <c r="C54" s="59" t="s">
        <v>98</v>
      </c>
      <c r="D54" s="60" t="s">
        <v>4</v>
      </c>
      <c r="E54" s="61">
        <v>21000</v>
      </c>
      <c r="F54" s="139">
        <v>58518.720000000001</v>
      </c>
      <c r="G54" s="57" t="str">
        <f t="shared" si="4"/>
        <v>szt.</v>
      </c>
      <c r="H54" s="63"/>
      <c r="I54" s="148"/>
      <c r="J54" s="57" t="str">
        <f t="shared" si="5"/>
        <v>szt.</v>
      </c>
      <c r="K54" s="63">
        <v>21000</v>
      </c>
      <c r="L54" s="154">
        <v>58518.720000000001</v>
      </c>
      <c r="M54" s="57" t="str">
        <f t="shared" si="6"/>
        <v>szt.</v>
      </c>
      <c r="N54" s="66">
        <f t="shared" si="0"/>
        <v>21000</v>
      </c>
      <c r="O54" s="145">
        <f t="shared" si="1"/>
        <v>58518.720000000001</v>
      </c>
      <c r="P54" s="69">
        <f t="shared" si="2"/>
        <v>1</v>
      </c>
      <c r="Q54" s="142">
        <f t="shared" si="3"/>
        <v>1</v>
      </c>
      <c r="R54" s="68"/>
    </row>
    <row r="55" spans="1:18" s="7" customFormat="1" ht="24.75" customHeight="1" thickBot="1" x14ac:dyDescent="0.25">
      <c r="A55" s="118"/>
      <c r="B55" s="112"/>
      <c r="C55" s="59" t="s">
        <v>99</v>
      </c>
      <c r="D55" s="60" t="s">
        <v>4</v>
      </c>
      <c r="E55" s="71">
        <v>3140</v>
      </c>
      <c r="F55" s="139"/>
      <c r="G55" s="57" t="str">
        <f t="shared" si="4"/>
        <v>szt.</v>
      </c>
      <c r="H55" s="63"/>
      <c r="I55" s="150"/>
      <c r="J55" s="57" t="str">
        <f t="shared" si="5"/>
        <v>szt.</v>
      </c>
      <c r="K55" s="63">
        <v>3140</v>
      </c>
      <c r="L55" s="155"/>
      <c r="M55" s="57" t="str">
        <f t="shared" si="6"/>
        <v>szt.</v>
      </c>
      <c r="N55" s="66">
        <f t="shared" si="0"/>
        <v>3140</v>
      </c>
      <c r="O55" s="147"/>
      <c r="P55" s="69">
        <f t="shared" si="2"/>
        <v>1</v>
      </c>
      <c r="Q55" s="144"/>
      <c r="R55" s="68"/>
    </row>
    <row r="56" spans="1:18" s="31" customFormat="1" ht="13.5" thickBot="1" x14ac:dyDescent="0.25">
      <c r="A56" s="113" t="s">
        <v>158</v>
      </c>
      <c r="B56" s="114"/>
      <c r="C56" s="115"/>
      <c r="D56" s="50"/>
      <c r="E56" s="51"/>
      <c r="F56" s="52">
        <f>F54</f>
        <v>58518.720000000001</v>
      </c>
      <c r="G56" s="50"/>
      <c r="H56" s="51"/>
      <c r="I56" s="52">
        <f>I54</f>
        <v>0</v>
      </c>
      <c r="J56" s="50"/>
      <c r="K56" s="51"/>
      <c r="L56" s="103">
        <f>L54</f>
        <v>58518.720000000001</v>
      </c>
      <c r="M56" s="50"/>
      <c r="N56" s="53"/>
      <c r="O56" s="52">
        <f>O54</f>
        <v>58518.720000000001</v>
      </c>
      <c r="P56" s="54"/>
      <c r="Q56" s="55">
        <f t="shared" ref="Q56" si="15">(O56*100%)/F56</f>
        <v>1</v>
      </c>
      <c r="R56" s="56"/>
    </row>
    <row r="57" spans="1:18" s="7" customFormat="1" ht="39" thickBot="1" x14ac:dyDescent="0.25">
      <c r="A57" s="57">
        <v>19</v>
      </c>
      <c r="B57" s="58" t="s">
        <v>100</v>
      </c>
      <c r="C57" s="59" t="s">
        <v>100</v>
      </c>
      <c r="D57" s="60" t="s">
        <v>64</v>
      </c>
      <c r="E57" s="61">
        <v>2247</v>
      </c>
      <c r="F57" s="62">
        <v>48535.199999999997</v>
      </c>
      <c r="G57" s="57" t="str">
        <f t="shared" si="4"/>
        <v>h</v>
      </c>
      <c r="H57" s="63">
        <v>2058.6799999999998</v>
      </c>
      <c r="I57" s="64">
        <v>44467.490000000005</v>
      </c>
      <c r="J57" s="57" t="str">
        <f t="shared" si="5"/>
        <v>h</v>
      </c>
      <c r="K57" s="63">
        <v>188.32</v>
      </c>
      <c r="L57" s="94">
        <v>4067.71</v>
      </c>
      <c r="M57" s="57" t="str">
        <f t="shared" si="6"/>
        <v>h</v>
      </c>
      <c r="N57" s="66">
        <f t="shared" si="0"/>
        <v>2247</v>
      </c>
      <c r="O57" s="62">
        <f t="shared" si="1"/>
        <v>48535.200000000004</v>
      </c>
      <c r="P57" s="69">
        <f t="shared" si="2"/>
        <v>1</v>
      </c>
      <c r="Q57" s="69">
        <f t="shared" si="3"/>
        <v>1.0000000000000002</v>
      </c>
      <c r="R57" s="68"/>
    </row>
    <row r="58" spans="1:18" s="31" customFormat="1" ht="13.5" thickBot="1" x14ac:dyDescent="0.25">
      <c r="A58" s="113" t="s">
        <v>159</v>
      </c>
      <c r="B58" s="114"/>
      <c r="C58" s="115"/>
      <c r="D58" s="50"/>
      <c r="E58" s="51"/>
      <c r="F58" s="52">
        <f>F57</f>
        <v>48535.199999999997</v>
      </c>
      <c r="G58" s="50"/>
      <c r="H58" s="51"/>
      <c r="I58" s="52">
        <f>I57</f>
        <v>44467.490000000005</v>
      </c>
      <c r="J58" s="50"/>
      <c r="K58" s="51"/>
      <c r="L58" s="52">
        <f>L57</f>
        <v>4067.71</v>
      </c>
      <c r="M58" s="50"/>
      <c r="N58" s="53"/>
      <c r="O58" s="52">
        <f>O57</f>
        <v>48535.200000000004</v>
      </c>
      <c r="P58" s="54"/>
      <c r="Q58" s="55">
        <f t="shared" si="3"/>
        <v>1.0000000000000002</v>
      </c>
      <c r="R58" s="56"/>
    </row>
    <row r="59" spans="1:18" s="7" customFormat="1" ht="14.25" x14ac:dyDescent="0.2">
      <c r="A59" s="116">
        <v>20</v>
      </c>
      <c r="B59" s="112" t="s">
        <v>101</v>
      </c>
      <c r="C59" s="70" t="s">
        <v>102</v>
      </c>
      <c r="D59" s="60" t="s">
        <v>8</v>
      </c>
      <c r="E59" s="61">
        <v>361.1</v>
      </c>
      <c r="F59" s="139">
        <v>35108.67</v>
      </c>
      <c r="G59" s="57" t="str">
        <f t="shared" si="4"/>
        <v>m3</v>
      </c>
      <c r="H59" s="63">
        <v>137.06</v>
      </c>
      <c r="I59" s="148">
        <v>13389.64</v>
      </c>
      <c r="J59" s="57" t="str">
        <f t="shared" si="5"/>
        <v>m3</v>
      </c>
      <c r="K59" s="63">
        <v>43.49</v>
      </c>
      <c r="L59" s="148">
        <v>4139.62</v>
      </c>
      <c r="M59" s="57" t="str">
        <f t="shared" si="6"/>
        <v>m3</v>
      </c>
      <c r="N59" s="66">
        <f t="shared" si="0"/>
        <v>180.55</v>
      </c>
      <c r="O59" s="145">
        <f t="shared" si="1"/>
        <v>17529.259999999998</v>
      </c>
      <c r="P59" s="69">
        <f t="shared" si="2"/>
        <v>0.5</v>
      </c>
      <c r="Q59" s="142">
        <f t="shared" si="3"/>
        <v>0.49928578895184578</v>
      </c>
      <c r="R59" s="68"/>
    </row>
    <row r="60" spans="1:18" s="7" customFormat="1" ht="15" thickBot="1" x14ac:dyDescent="0.25">
      <c r="A60" s="118"/>
      <c r="B60" s="112"/>
      <c r="C60" s="70" t="s">
        <v>103</v>
      </c>
      <c r="D60" s="60" t="s">
        <v>8</v>
      </c>
      <c r="E60" s="61">
        <v>361.1</v>
      </c>
      <c r="F60" s="139"/>
      <c r="G60" s="57" t="str">
        <f t="shared" si="4"/>
        <v>m3</v>
      </c>
      <c r="H60" s="63">
        <v>136.18</v>
      </c>
      <c r="I60" s="150"/>
      <c r="J60" s="57" t="str">
        <f t="shared" si="5"/>
        <v>m3</v>
      </c>
      <c r="K60" s="63">
        <v>40.94</v>
      </c>
      <c r="L60" s="150"/>
      <c r="M60" s="57" t="str">
        <f t="shared" si="6"/>
        <v>m3</v>
      </c>
      <c r="N60" s="66">
        <f t="shared" si="0"/>
        <v>177.12</v>
      </c>
      <c r="O60" s="147"/>
      <c r="P60" s="69">
        <f t="shared" si="2"/>
        <v>0.49050124619219049</v>
      </c>
      <c r="Q60" s="144"/>
      <c r="R60" s="68"/>
    </row>
    <row r="61" spans="1:18" s="31" customFormat="1" ht="13.5" thickBot="1" x14ac:dyDescent="0.25">
      <c r="A61" s="113" t="s">
        <v>160</v>
      </c>
      <c r="B61" s="114"/>
      <c r="C61" s="115"/>
      <c r="D61" s="50"/>
      <c r="E61" s="51"/>
      <c r="F61" s="52">
        <f>F59</f>
        <v>35108.67</v>
      </c>
      <c r="G61" s="50"/>
      <c r="H61" s="51"/>
      <c r="I61" s="52">
        <f>I59</f>
        <v>13389.64</v>
      </c>
      <c r="J61" s="50"/>
      <c r="K61" s="51"/>
      <c r="L61" s="52">
        <f>L59</f>
        <v>4139.62</v>
      </c>
      <c r="M61" s="50"/>
      <c r="N61" s="53"/>
      <c r="O61" s="52">
        <f>O59</f>
        <v>17529.259999999998</v>
      </c>
      <c r="P61" s="54"/>
      <c r="Q61" s="55">
        <f t="shared" ref="Q61" si="16">(O61*100%)/F61</f>
        <v>0.49928578895184578</v>
      </c>
      <c r="R61" s="56"/>
    </row>
    <row r="62" spans="1:18" s="7" customFormat="1" ht="14.25" x14ac:dyDescent="0.2">
      <c r="A62" s="116">
        <v>21</v>
      </c>
      <c r="B62" s="112" t="s">
        <v>104</v>
      </c>
      <c r="C62" s="70" t="s">
        <v>102</v>
      </c>
      <c r="D62" s="60" t="s">
        <v>8</v>
      </c>
      <c r="E62" s="61">
        <v>2288.9</v>
      </c>
      <c r="F62" s="139">
        <v>221199.25</v>
      </c>
      <c r="G62" s="57" t="str">
        <f t="shared" si="4"/>
        <v>m3</v>
      </c>
      <c r="H62" s="63">
        <v>1461.06</v>
      </c>
      <c r="I62" s="148">
        <v>140333.51999999999</v>
      </c>
      <c r="J62" s="57" t="str">
        <f t="shared" si="5"/>
        <v>m3</v>
      </c>
      <c r="K62" s="63">
        <v>832.79999999999984</v>
      </c>
      <c r="L62" s="148">
        <v>79486.559999999998</v>
      </c>
      <c r="M62" s="57" t="str">
        <f t="shared" si="6"/>
        <v>m3</v>
      </c>
      <c r="N62" s="66">
        <f t="shared" si="0"/>
        <v>2293.8599999999997</v>
      </c>
      <c r="O62" s="145">
        <f t="shared" si="1"/>
        <v>219820.08</v>
      </c>
      <c r="P62" s="69">
        <f t="shared" si="2"/>
        <v>1.0021669797719426</v>
      </c>
      <c r="Q62" s="142">
        <f t="shared" si="3"/>
        <v>0.99376503310928943</v>
      </c>
      <c r="R62" s="68"/>
    </row>
    <row r="63" spans="1:18" s="7" customFormat="1" ht="14.25" x14ac:dyDescent="0.2">
      <c r="A63" s="117"/>
      <c r="B63" s="112"/>
      <c r="C63" s="70" t="s">
        <v>103</v>
      </c>
      <c r="D63" s="60" t="s">
        <v>8</v>
      </c>
      <c r="E63" s="61">
        <v>2288.9</v>
      </c>
      <c r="F63" s="139"/>
      <c r="G63" s="57" t="str">
        <f t="shared" si="4"/>
        <v>m3</v>
      </c>
      <c r="H63" s="63">
        <v>1444.18</v>
      </c>
      <c r="I63" s="149"/>
      <c r="J63" s="57" t="str">
        <f t="shared" si="5"/>
        <v>m3</v>
      </c>
      <c r="K63" s="63">
        <v>823.16999999999985</v>
      </c>
      <c r="L63" s="149"/>
      <c r="M63" s="57" t="str">
        <f t="shared" si="6"/>
        <v>m3</v>
      </c>
      <c r="N63" s="66">
        <f t="shared" si="0"/>
        <v>2267.35</v>
      </c>
      <c r="O63" s="146"/>
      <c r="P63" s="69">
        <f t="shared" si="2"/>
        <v>0.99058499716020787</v>
      </c>
      <c r="Q63" s="143"/>
      <c r="R63" s="68"/>
    </row>
    <row r="64" spans="1:18" s="7" customFormat="1" ht="15" thickBot="1" x14ac:dyDescent="0.25">
      <c r="A64" s="118"/>
      <c r="B64" s="112"/>
      <c r="C64" s="59" t="s">
        <v>105</v>
      </c>
      <c r="D64" s="60" t="s">
        <v>4</v>
      </c>
      <c r="E64" s="61">
        <v>6000</v>
      </c>
      <c r="F64" s="139"/>
      <c r="G64" s="57" t="str">
        <f t="shared" si="4"/>
        <v>szt.</v>
      </c>
      <c r="H64" s="63">
        <v>6000</v>
      </c>
      <c r="I64" s="150"/>
      <c r="J64" s="57" t="str">
        <f t="shared" si="5"/>
        <v>szt.</v>
      </c>
      <c r="K64" s="63"/>
      <c r="L64" s="150"/>
      <c r="M64" s="57" t="str">
        <f t="shared" si="6"/>
        <v>szt.</v>
      </c>
      <c r="N64" s="66">
        <f t="shared" si="0"/>
        <v>6000</v>
      </c>
      <c r="O64" s="147"/>
      <c r="P64" s="69">
        <f t="shared" si="2"/>
        <v>1</v>
      </c>
      <c r="Q64" s="144"/>
      <c r="R64" s="68"/>
    </row>
    <row r="65" spans="1:18" s="31" customFormat="1" ht="13.5" thickBot="1" x14ac:dyDescent="0.25">
      <c r="A65" s="113" t="s">
        <v>161</v>
      </c>
      <c r="B65" s="114"/>
      <c r="C65" s="115"/>
      <c r="D65" s="50"/>
      <c r="E65" s="51"/>
      <c r="F65" s="52">
        <f>F62</f>
        <v>221199.25</v>
      </c>
      <c r="G65" s="50"/>
      <c r="H65" s="51"/>
      <c r="I65" s="52">
        <f>I62</f>
        <v>140333.51999999999</v>
      </c>
      <c r="J65" s="50"/>
      <c r="K65" s="51"/>
      <c r="L65" s="52">
        <f>L62</f>
        <v>79486.559999999998</v>
      </c>
      <c r="M65" s="50"/>
      <c r="N65" s="53"/>
      <c r="O65" s="52">
        <f>O62</f>
        <v>219820.08</v>
      </c>
      <c r="P65" s="54"/>
      <c r="Q65" s="55">
        <f t="shared" si="3"/>
        <v>0.99376503310928943</v>
      </c>
      <c r="R65" s="56"/>
    </row>
    <row r="66" spans="1:18" s="7" customFormat="1" ht="15" thickBot="1" x14ac:dyDescent="0.25">
      <c r="A66" s="57">
        <v>22</v>
      </c>
      <c r="B66" s="58" t="s">
        <v>106</v>
      </c>
      <c r="C66" s="59" t="s">
        <v>106</v>
      </c>
      <c r="D66" s="60" t="s">
        <v>64</v>
      </c>
      <c r="E66" s="61">
        <v>1361.53</v>
      </c>
      <c r="F66" s="62">
        <v>40143.35</v>
      </c>
      <c r="G66" s="57" t="str">
        <f t="shared" si="4"/>
        <v>h</v>
      </c>
      <c r="H66" s="63">
        <v>958</v>
      </c>
      <c r="I66" s="64">
        <v>27935.279999999999</v>
      </c>
      <c r="J66" s="57" t="str">
        <f t="shared" si="5"/>
        <v>h</v>
      </c>
      <c r="K66" s="63">
        <v>403.53</v>
      </c>
      <c r="L66" s="64">
        <v>11766.93</v>
      </c>
      <c r="M66" s="57" t="str">
        <f t="shared" si="6"/>
        <v>h</v>
      </c>
      <c r="N66" s="66">
        <f t="shared" si="0"/>
        <v>1361.53</v>
      </c>
      <c r="O66" s="62">
        <f t="shared" si="1"/>
        <v>39702.21</v>
      </c>
      <c r="P66" s="69">
        <f t="shared" si="2"/>
        <v>1</v>
      </c>
      <c r="Q66" s="69">
        <f t="shared" si="3"/>
        <v>0.98901088225073397</v>
      </c>
      <c r="R66" s="68"/>
    </row>
    <row r="67" spans="1:18" s="31" customFormat="1" ht="13.5" thickBot="1" x14ac:dyDescent="0.25">
      <c r="A67" s="113" t="s">
        <v>162</v>
      </c>
      <c r="B67" s="114"/>
      <c r="C67" s="115"/>
      <c r="D67" s="50"/>
      <c r="E67" s="51"/>
      <c r="F67" s="52">
        <f>F66</f>
        <v>40143.35</v>
      </c>
      <c r="G67" s="50"/>
      <c r="H67" s="51"/>
      <c r="I67" s="52">
        <f>I66</f>
        <v>27935.279999999999</v>
      </c>
      <c r="J67" s="50"/>
      <c r="K67" s="51"/>
      <c r="L67" s="52">
        <f>L66</f>
        <v>11766.93</v>
      </c>
      <c r="M67" s="50"/>
      <c r="N67" s="53"/>
      <c r="O67" s="52">
        <f>O66</f>
        <v>39702.21</v>
      </c>
      <c r="P67" s="54"/>
      <c r="Q67" s="55">
        <f t="shared" ref="Q67" si="17">(O67*100%)/F67</f>
        <v>0.98901088225073397</v>
      </c>
      <c r="R67" s="56"/>
    </row>
    <row r="68" spans="1:18" s="7" customFormat="1" ht="26.25" thickBot="1" x14ac:dyDescent="0.25">
      <c r="A68" s="57">
        <v>23</v>
      </c>
      <c r="B68" s="58" t="s">
        <v>107</v>
      </c>
      <c r="C68" s="59" t="s">
        <v>108</v>
      </c>
      <c r="D68" s="60" t="s">
        <v>64</v>
      </c>
      <c r="E68" s="61">
        <v>47.63</v>
      </c>
      <c r="F68" s="62">
        <v>1285.96</v>
      </c>
      <c r="G68" s="57" t="str">
        <f t="shared" si="4"/>
        <v>h</v>
      </c>
      <c r="H68" s="63">
        <v>47.63</v>
      </c>
      <c r="I68" s="64">
        <v>1285.53</v>
      </c>
      <c r="J68" s="57" t="str">
        <f t="shared" si="5"/>
        <v>h</v>
      </c>
      <c r="K68" s="63"/>
      <c r="L68" s="65"/>
      <c r="M68" s="57" t="str">
        <f t="shared" si="6"/>
        <v>h</v>
      </c>
      <c r="N68" s="66">
        <f t="shared" si="0"/>
        <v>47.63</v>
      </c>
      <c r="O68" s="62">
        <f t="shared" si="1"/>
        <v>1285.53</v>
      </c>
      <c r="P68" s="69">
        <f t="shared" si="2"/>
        <v>1</v>
      </c>
      <c r="Q68" s="69">
        <f t="shared" si="3"/>
        <v>0.99966561945939214</v>
      </c>
      <c r="R68" s="68"/>
    </row>
    <row r="69" spans="1:18" s="31" customFormat="1" ht="13.5" thickBot="1" x14ac:dyDescent="0.25">
      <c r="A69" s="113" t="s">
        <v>163</v>
      </c>
      <c r="B69" s="114"/>
      <c r="C69" s="115"/>
      <c r="D69" s="50"/>
      <c r="E69" s="51"/>
      <c r="F69" s="52">
        <f>F68</f>
        <v>1285.96</v>
      </c>
      <c r="G69" s="50"/>
      <c r="H69" s="51"/>
      <c r="I69" s="52">
        <f>I68</f>
        <v>1285.53</v>
      </c>
      <c r="J69" s="50"/>
      <c r="K69" s="51"/>
      <c r="L69" s="52">
        <f>L68</f>
        <v>0</v>
      </c>
      <c r="M69" s="50"/>
      <c r="N69" s="53"/>
      <c r="O69" s="52">
        <f>O68</f>
        <v>1285.53</v>
      </c>
      <c r="P69" s="54"/>
      <c r="Q69" s="55">
        <f t="shared" si="3"/>
        <v>0.99966561945939214</v>
      </c>
      <c r="R69" s="56"/>
    </row>
    <row r="70" spans="1:18" s="7" customFormat="1" ht="26.25" thickBot="1" x14ac:dyDescent="0.25">
      <c r="A70" s="57">
        <v>24</v>
      </c>
      <c r="B70" s="58" t="s">
        <v>109</v>
      </c>
      <c r="C70" s="59" t="s">
        <v>110</v>
      </c>
      <c r="D70" s="60" t="s">
        <v>64</v>
      </c>
      <c r="E70" s="61">
        <v>522</v>
      </c>
      <c r="F70" s="62">
        <v>15221.52</v>
      </c>
      <c r="G70" s="57" t="str">
        <f t="shared" si="4"/>
        <v>h</v>
      </c>
      <c r="H70" s="63">
        <v>522</v>
      </c>
      <c r="I70" s="94">
        <f>14094*1.08</f>
        <v>15221.52</v>
      </c>
      <c r="J70" s="57" t="str">
        <f t="shared" si="5"/>
        <v>h</v>
      </c>
      <c r="K70" s="63"/>
      <c r="L70" s="65"/>
      <c r="M70" s="57" t="str">
        <f t="shared" si="6"/>
        <v>h</v>
      </c>
      <c r="N70" s="66">
        <f t="shared" si="0"/>
        <v>522</v>
      </c>
      <c r="O70" s="62">
        <f t="shared" si="1"/>
        <v>15221.52</v>
      </c>
      <c r="P70" s="69">
        <f t="shared" si="2"/>
        <v>1</v>
      </c>
      <c r="Q70" s="69">
        <f t="shared" si="3"/>
        <v>1</v>
      </c>
      <c r="R70" s="68" t="s">
        <v>181</v>
      </c>
    </row>
    <row r="71" spans="1:18" s="31" customFormat="1" ht="13.5" thickBot="1" x14ac:dyDescent="0.25">
      <c r="A71" s="113" t="s">
        <v>164</v>
      </c>
      <c r="B71" s="114"/>
      <c r="C71" s="115"/>
      <c r="D71" s="50"/>
      <c r="E71" s="51"/>
      <c r="F71" s="52">
        <f>F70</f>
        <v>15221.52</v>
      </c>
      <c r="G71" s="50"/>
      <c r="H71" s="51"/>
      <c r="I71" s="52">
        <f>I70</f>
        <v>15221.52</v>
      </c>
      <c r="J71" s="50"/>
      <c r="K71" s="51"/>
      <c r="L71" s="52">
        <f>L70</f>
        <v>0</v>
      </c>
      <c r="M71" s="50"/>
      <c r="N71" s="53"/>
      <c r="O71" s="52">
        <f>O70</f>
        <v>15221.52</v>
      </c>
      <c r="P71" s="54"/>
      <c r="Q71" s="55">
        <f t="shared" ref="Q71" si="18">(O71*100%)/F71</f>
        <v>1</v>
      </c>
      <c r="R71" s="56"/>
    </row>
    <row r="72" spans="1:18" s="7" customFormat="1" ht="26.25" thickBot="1" x14ac:dyDescent="0.25">
      <c r="A72" s="57">
        <v>25</v>
      </c>
      <c r="B72" s="58" t="s">
        <v>111</v>
      </c>
      <c r="C72" s="59" t="s">
        <v>112</v>
      </c>
      <c r="D72" s="60" t="s">
        <v>64</v>
      </c>
      <c r="E72" s="61">
        <v>86.4</v>
      </c>
      <c r="F72" s="62">
        <v>6760.8</v>
      </c>
      <c r="G72" s="57" t="str">
        <f t="shared" si="4"/>
        <v>h</v>
      </c>
      <c r="H72" s="63">
        <v>86.4</v>
      </c>
      <c r="I72" s="64">
        <v>3847.82</v>
      </c>
      <c r="J72" s="57" t="str">
        <f t="shared" si="5"/>
        <v>h</v>
      </c>
      <c r="K72" s="63"/>
      <c r="L72" s="65"/>
      <c r="M72" s="57" t="str">
        <f t="shared" si="6"/>
        <v>h</v>
      </c>
      <c r="N72" s="66">
        <f t="shared" si="0"/>
        <v>86.4</v>
      </c>
      <c r="O72" s="62">
        <f t="shared" si="1"/>
        <v>3847.82</v>
      </c>
      <c r="P72" s="69">
        <f t="shared" si="2"/>
        <v>1</v>
      </c>
      <c r="Q72" s="69">
        <f>(O72*100%)/F72</f>
        <v>0.56913678854573424</v>
      </c>
      <c r="R72" s="68"/>
    </row>
    <row r="73" spans="1:18" s="31" customFormat="1" ht="13.5" thickBot="1" x14ac:dyDescent="0.25">
      <c r="A73" s="113" t="s">
        <v>165</v>
      </c>
      <c r="B73" s="114"/>
      <c r="C73" s="115"/>
      <c r="D73" s="50"/>
      <c r="E73" s="51"/>
      <c r="F73" s="52">
        <f>F72</f>
        <v>6760.8</v>
      </c>
      <c r="G73" s="50"/>
      <c r="H73" s="51"/>
      <c r="I73" s="52">
        <f>I72</f>
        <v>3847.82</v>
      </c>
      <c r="J73" s="50"/>
      <c r="K73" s="51"/>
      <c r="L73" s="52">
        <f>L72</f>
        <v>0</v>
      </c>
      <c r="M73" s="50"/>
      <c r="N73" s="53"/>
      <c r="O73" s="52">
        <f>O72</f>
        <v>3847.82</v>
      </c>
      <c r="P73" s="54"/>
      <c r="Q73" s="55">
        <f t="shared" si="3"/>
        <v>0.56913678854573424</v>
      </c>
      <c r="R73" s="56"/>
    </row>
    <row r="74" spans="1:18" s="7" customFormat="1" ht="26.25" thickBot="1" x14ac:dyDescent="0.25">
      <c r="A74" s="57">
        <v>26</v>
      </c>
      <c r="B74" s="58" t="s">
        <v>113</v>
      </c>
      <c r="C74" s="59" t="s">
        <v>114</v>
      </c>
      <c r="D74" s="60" t="s">
        <v>64</v>
      </c>
      <c r="E74" s="61">
        <v>86.4</v>
      </c>
      <c r="F74" s="62">
        <v>2332.8000000000002</v>
      </c>
      <c r="G74" s="57" t="str">
        <f t="shared" si="4"/>
        <v>h</v>
      </c>
      <c r="H74" s="63"/>
      <c r="I74" s="64"/>
      <c r="J74" s="57" t="str">
        <f t="shared" si="5"/>
        <v>h</v>
      </c>
      <c r="K74" s="63">
        <v>43.2</v>
      </c>
      <c r="L74" s="94">
        <v>1166.4000000000001</v>
      </c>
      <c r="M74" s="57" t="str">
        <f t="shared" si="6"/>
        <v>h</v>
      </c>
      <c r="N74" s="66">
        <f t="shared" si="0"/>
        <v>43.2</v>
      </c>
      <c r="O74" s="62">
        <f t="shared" si="1"/>
        <v>1166.4000000000001</v>
      </c>
      <c r="P74" s="69">
        <f t="shared" si="2"/>
        <v>0.5</v>
      </c>
      <c r="Q74" s="69">
        <f t="shared" si="3"/>
        <v>0.5</v>
      </c>
      <c r="R74" s="68"/>
    </row>
    <row r="75" spans="1:18" s="31" customFormat="1" ht="13.5" thickBot="1" x14ac:dyDescent="0.25">
      <c r="A75" s="113" t="s">
        <v>166</v>
      </c>
      <c r="B75" s="114"/>
      <c r="C75" s="115"/>
      <c r="D75" s="50"/>
      <c r="E75" s="51"/>
      <c r="F75" s="52">
        <f>F74</f>
        <v>2332.8000000000002</v>
      </c>
      <c r="G75" s="50"/>
      <c r="H75" s="51"/>
      <c r="I75" s="52">
        <f>I74</f>
        <v>0</v>
      </c>
      <c r="J75" s="50"/>
      <c r="K75" s="51"/>
      <c r="L75" s="52">
        <f>L74</f>
        <v>1166.4000000000001</v>
      </c>
      <c r="M75" s="50"/>
      <c r="N75" s="53"/>
      <c r="O75" s="52">
        <f>O74</f>
        <v>1166.4000000000001</v>
      </c>
      <c r="P75" s="54"/>
      <c r="Q75" s="55">
        <f t="shared" ref="Q75" si="19">(O75*100%)/F75</f>
        <v>0.5</v>
      </c>
      <c r="R75" s="56"/>
    </row>
    <row r="76" spans="1:18" s="7" customFormat="1" ht="15" thickBot="1" x14ac:dyDescent="0.25">
      <c r="A76" s="57">
        <v>27</v>
      </c>
      <c r="B76" s="58" t="s">
        <v>115</v>
      </c>
      <c r="C76" s="59" t="s">
        <v>116</v>
      </c>
      <c r="D76" s="60" t="s">
        <v>64</v>
      </c>
      <c r="E76" s="61">
        <v>8.1</v>
      </c>
      <c r="F76" s="62">
        <v>218.7</v>
      </c>
      <c r="G76" s="57" t="str">
        <f t="shared" si="4"/>
        <v>h</v>
      </c>
      <c r="H76" s="63"/>
      <c r="I76" s="64"/>
      <c r="J76" s="57" t="str">
        <f t="shared" si="5"/>
        <v>h</v>
      </c>
      <c r="K76" s="63">
        <v>5.4</v>
      </c>
      <c r="L76" s="94">
        <v>145.80000000000001</v>
      </c>
      <c r="M76" s="57" t="str">
        <f t="shared" si="6"/>
        <v>h</v>
      </c>
      <c r="N76" s="66">
        <f t="shared" si="0"/>
        <v>5.4</v>
      </c>
      <c r="O76" s="62">
        <f t="shared" si="1"/>
        <v>145.80000000000001</v>
      </c>
      <c r="P76" s="69">
        <f t="shared" si="2"/>
        <v>0.66666666666666674</v>
      </c>
      <c r="Q76" s="69">
        <f t="shared" si="3"/>
        <v>0.66666666666666674</v>
      </c>
      <c r="R76" s="68"/>
    </row>
    <row r="77" spans="1:18" s="31" customFormat="1" ht="13.5" thickBot="1" x14ac:dyDescent="0.25">
      <c r="A77" s="113" t="s">
        <v>167</v>
      </c>
      <c r="B77" s="114"/>
      <c r="C77" s="115"/>
      <c r="D77" s="50"/>
      <c r="E77" s="51"/>
      <c r="F77" s="52">
        <f>F76</f>
        <v>218.7</v>
      </c>
      <c r="G77" s="50"/>
      <c r="H77" s="51"/>
      <c r="I77" s="52">
        <f>I76</f>
        <v>0</v>
      </c>
      <c r="J77" s="50"/>
      <c r="K77" s="51"/>
      <c r="L77" s="52">
        <f>L76</f>
        <v>145.80000000000001</v>
      </c>
      <c r="M77" s="50"/>
      <c r="N77" s="53"/>
      <c r="O77" s="52">
        <f>O76</f>
        <v>145.80000000000001</v>
      </c>
      <c r="P77" s="54"/>
      <c r="Q77" s="55">
        <f t="shared" si="3"/>
        <v>0.66666666666666674</v>
      </c>
      <c r="R77" s="56"/>
    </row>
    <row r="78" spans="1:18" s="7" customFormat="1" ht="15" thickBot="1" x14ac:dyDescent="0.25">
      <c r="A78" s="57">
        <v>28</v>
      </c>
      <c r="B78" s="58" t="s">
        <v>117</v>
      </c>
      <c r="C78" s="70" t="s">
        <v>118</v>
      </c>
      <c r="D78" s="60" t="s">
        <v>119</v>
      </c>
      <c r="E78" s="61">
        <v>24</v>
      </c>
      <c r="F78" s="62">
        <v>2952</v>
      </c>
      <c r="G78" s="57" t="str">
        <f t="shared" si="4"/>
        <v>mth</v>
      </c>
      <c r="H78" s="63">
        <v>13</v>
      </c>
      <c r="I78" s="64">
        <v>1439.1</v>
      </c>
      <c r="J78" s="57" t="str">
        <f t="shared" si="5"/>
        <v>mth</v>
      </c>
      <c r="K78" s="63">
        <v>7</v>
      </c>
      <c r="L78" s="94">
        <v>774.9</v>
      </c>
      <c r="M78" s="57" t="str">
        <f t="shared" si="6"/>
        <v>mth</v>
      </c>
      <c r="N78" s="66">
        <f t="shared" si="0"/>
        <v>20</v>
      </c>
      <c r="O78" s="62">
        <f t="shared" si="1"/>
        <v>2214</v>
      </c>
      <c r="P78" s="69">
        <f t="shared" si="2"/>
        <v>0.83333333333333337</v>
      </c>
      <c r="Q78" s="69">
        <f t="shared" si="3"/>
        <v>0.75</v>
      </c>
      <c r="R78" s="68"/>
    </row>
    <row r="79" spans="1:18" s="31" customFormat="1" ht="13.5" thickBot="1" x14ac:dyDescent="0.25">
      <c r="A79" s="113" t="s">
        <v>168</v>
      </c>
      <c r="B79" s="114"/>
      <c r="C79" s="115"/>
      <c r="D79" s="50"/>
      <c r="E79" s="51"/>
      <c r="F79" s="52">
        <f>F78</f>
        <v>2952</v>
      </c>
      <c r="G79" s="50"/>
      <c r="H79" s="51"/>
      <c r="I79" s="52">
        <f>I78</f>
        <v>1439.1</v>
      </c>
      <c r="J79" s="50"/>
      <c r="K79" s="51"/>
      <c r="L79" s="52">
        <f>L78</f>
        <v>774.9</v>
      </c>
      <c r="M79" s="50"/>
      <c r="N79" s="53"/>
      <c r="O79" s="52">
        <f>O78</f>
        <v>2214</v>
      </c>
      <c r="P79" s="54"/>
      <c r="Q79" s="55">
        <f t="shared" ref="Q79" si="20">(O79*100%)/F79</f>
        <v>0.75</v>
      </c>
      <c r="R79" s="56"/>
    </row>
    <row r="80" spans="1:18" s="7" customFormat="1" ht="15" thickBot="1" x14ac:dyDescent="0.25">
      <c r="A80" s="57">
        <v>29</v>
      </c>
      <c r="B80" s="58" t="s">
        <v>120</v>
      </c>
      <c r="C80" s="70" t="s">
        <v>121</v>
      </c>
      <c r="D80" s="60" t="s">
        <v>64</v>
      </c>
      <c r="E80" s="61">
        <v>100</v>
      </c>
      <c r="F80" s="62">
        <v>3075</v>
      </c>
      <c r="G80" s="57" t="str">
        <f t="shared" si="4"/>
        <v>h</v>
      </c>
      <c r="H80" s="63"/>
      <c r="I80" s="64"/>
      <c r="J80" s="57" t="str">
        <f t="shared" si="5"/>
        <v>h</v>
      </c>
      <c r="K80" s="63"/>
      <c r="L80" s="65"/>
      <c r="M80" s="57" t="str">
        <f t="shared" si="6"/>
        <v>h</v>
      </c>
      <c r="N80" s="66">
        <f t="shared" si="0"/>
        <v>0</v>
      </c>
      <c r="O80" s="62">
        <f t="shared" si="1"/>
        <v>0</v>
      </c>
      <c r="P80" s="69">
        <f t="shared" si="2"/>
        <v>0</v>
      </c>
      <c r="Q80" s="69">
        <f t="shared" si="3"/>
        <v>0</v>
      </c>
      <c r="R80" s="68"/>
    </row>
    <row r="81" spans="1:18" s="31" customFormat="1" ht="13.5" thickBot="1" x14ac:dyDescent="0.25">
      <c r="A81" s="113" t="s">
        <v>169</v>
      </c>
      <c r="B81" s="114"/>
      <c r="C81" s="115"/>
      <c r="D81" s="50"/>
      <c r="E81" s="51"/>
      <c r="F81" s="52">
        <f>F80</f>
        <v>3075</v>
      </c>
      <c r="G81" s="50"/>
      <c r="H81" s="51"/>
      <c r="I81" s="52">
        <f>I80</f>
        <v>0</v>
      </c>
      <c r="J81" s="50"/>
      <c r="K81" s="51"/>
      <c r="L81" s="52">
        <f>L80</f>
        <v>0</v>
      </c>
      <c r="M81" s="50"/>
      <c r="N81" s="53"/>
      <c r="O81" s="52">
        <f>O80</f>
        <v>0</v>
      </c>
      <c r="P81" s="54"/>
      <c r="Q81" s="55">
        <f t="shared" si="3"/>
        <v>0</v>
      </c>
      <c r="R81" s="56"/>
    </row>
    <row r="82" spans="1:18" s="7" customFormat="1" ht="15" thickBot="1" x14ac:dyDescent="0.25">
      <c r="A82" s="57">
        <v>30</v>
      </c>
      <c r="B82" s="58" t="s">
        <v>122</v>
      </c>
      <c r="C82" s="59" t="s">
        <v>123</v>
      </c>
      <c r="D82" s="60" t="s">
        <v>124</v>
      </c>
      <c r="E82" s="61">
        <v>1</v>
      </c>
      <c r="F82" s="62">
        <v>8520</v>
      </c>
      <c r="G82" s="57" t="str">
        <f t="shared" si="4"/>
        <v>zad.</v>
      </c>
      <c r="H82" s="63">
        <v>0.66</v>
      </c>
      <c r="I82" s="64">
        <v>5648.5599999999995</v>
      </c>
      <c r="J82" s="57" t="str">
        <f t="shared" si="5"/>
        <v>zad.</v>
      </c>
      <c r="K82" s="63">
        <v>0.22</v>
      </c>
      <c r="L82" s="64">
        <v>1958.13</v>
      </c>
      <c r="M82" s="57" t="str">
        <f t="shared" si="6"/>
        <v>zad.</v>
      </c>
      <c r="N82" s="66">
        <f t="shared" si="0"/>
        <v>0.88</v>
      </c>
      <c r="O82" s="62">
        <f t="shared" si="1"/>
        <v>7606.69</v>
      </c>
      <c r="P82" s="69">
        <f t="shared" si="2"/>
        <v>0.88</v>
      </c>
      <c r="Q82" s="69">
        <f t="shared" si="3"/>
        <v>0.89280399061032856</v>
      </c>
      <c r="R82" s="68"/>
    </row>
    <row r="83" spans="1:18" s="31" customFormat="1" ht="13.5" thickBot="1" x14ac:dyDescent="0.25">
      <c r="A83" s="113" t="s">
        <v>170</v>
      </c>
      <c r="B83" s="114"/>
      <c r="C83" s="115"/>
      <c r="D83" s="50"/>
      <c r="E83" s="51"/>
      <c r="F83" s="52">
        <f>F82</f>
        <v>8520</v>
      </c>
      <c r="G83" s="50"/>
      <c r="H83" s="51"/>
      <c r="I83" s="52">
        <f>I82</f>
        <v>5648.5599999999995</v>
      </c>
      <c r="J83" s="50"/>
      <c r="K83" s="51"/>
      <c r="L83" s="52">
        <f>L82</f>
        <v>1958.13</v>
      </c>
      <c r="M83" s="50"/>
      <c r="N83" s="53"/>
      <c r="O83" s="52">
        <f>O82</f>
        <v>7606.69</v>
      </c>
      <c r="P83" s="54"/>
      <c r="Q83" s="55">
        <f t="shared" ref="Q83" si="21">(O83*100%)/F83</f>
        <v>0.89280399061032856</v>
      </c>
      <c r="R83" s="56"/>
    </row>
    <row r="84" spans="1:18" s="7" customFormat="1" ht="15" thickBot="1" x14ac:dyDescent="0.25">
      <c r="A84" s="57">
        <v>31</v>
      </c>
      <c r="B84" s="58" t="s">
        <v>125</v>
      </c>
      <c r="C84" s="70" t="s">
        <v>126</v>
      </c>
      <c r="D84" s="60" t="s">
        <v>124</v>
      </c>
      <c r="E84" s="61">
        <v>1</v>
      </c>
      <c r="F84" s="62">
        <v>9000</v>
      </c>
      <c r="G84" s="57" t="str">
        <f t="shared" si="4"/>
        <v>zad.</v>
      </c>
      <c r="H84" s="63">
        <v>0.48</v>
      </c>
      <c r="I84" s="64">
        <v>4305</v>
      </c>
      <c r="J84" s="57" t="str">
        <f t="shared" si="5"/>
        <v>zad.</v>
      </c>
      <c r="K84" s="63">
        <v>0.48</v>
      </c>
      <c r="L84" s="94">
        <v>4305</v>
      </c>
      <c r="M84" s="57" t="str">
        <f t="shared" si="6"/>
        <v>zad.</v>
      </c>
      <c r="N84" s="66">
        <f t="shared" si="0"/>
        <v>0.96</v>
      </c>
      <c r="O84" s="62">
        <f t="shared" si="1"/>
        <v>8610</v>
      </c>
      <c r="P84" s="69">
        <f t="shared" si="2"/>
        <v>0.96</v>
      </c>
      <c r="Q84" s="69">
        <f t="shared" si="3"/>
        <v>0.95666666666666667</v>
      </c>
      <c r="R84" s="68"/>
    </row>
    <row r="85" spans="1:18" s="31" customFormat="1" ht="13.5" thickBot="1" x14ac:dyDescent="0.25">
      <c r="A85" s="113" t="s">
        <v>171</v>
      </c>
      <c r="B85" s="114"/>
      <c r="C85" s="115"/>
      <c r="D85" s="50"/>
      <c r="E85" s="51"/>
      <c r="F85" s="52">
        <f>F84</f>
        <v>9000</v>
      </c>
      <c r="G85" s="50"/>
      <c r="H85" s="51"/>
      <c r="I85" s="52">
        <f>I84</f>
        <v>4305</v>
      </c>
      <c r="J85" s="50"/>
      <c r="K85" s="51"/>
      <c r="L85" s="52">
        <f>L84</f>
        <v>4305</v>
      </c>
      <c r="M85" s="50"/>
      <c r="N85" s="53"/>
      <c r="O85" s="52">
        <f>O84</f>
        <v>8610</v>
      </c>
      <c r="P85" s="54"/>
      <c r="Q85" s="55">
        <f t="shared" si="3"/>
        <v>0.95666666666666667</v>
      </c>
      <c r="R85" s="56"/>
    </row>
    <row r="86" spans="1:18" s="7" customFormat="1" ht="26.25" thickBot="1" x14ac:dyDescent="0.25">
      <c r="A86" s="57">
        <v>32</v>
      </c>
      <c r="B86" s="58" t="s">
        <v>127</v>
      </c>
      <c r="C86" s="59" t="s">
        <v>128</v>
      </c>
      <c r="D86" s="60" t="s">
        <v>129</v>
      </c>
      <c r="E86" s="61">
        <v>1</v>
      </c>
      <c r="F86" s="62">
        <v>389.12</v>
      </c>
      <c r="G86" s="57" t="str">
        <f t="shared" si="4"/>
        <v>kmpl.</v>
      </c>
      <c r="H86" s="63">
        <v>1</v>
      </c>
      <c r="I86" s="64">
        <v>389.12</v>
      </c>
      <c r="J86" s="57" t="str">
        <f t="shared" si="5"/>
        <v>kmpl.</v>
      </c>
      <c r="K86" s="63"/>
      <c r="L86" s="65"/>
      <c r="M86" s="57" t="str">
        <f t="shared" si="6"/>
        <v>kmpl.</v>
      </c>
      <c r="N86" s="66">
        <f t="shared" si="0"/>
        <v>1</v>
      </c>
      <c r="O86" s="62">
        <f t="shared" si="1"/>
        <v>389.12</v>
      </c>
      <c r="P86" s="69">
        <f t="shared" si="2"/>
        <v>1</v>
      </c>
      <c r="Q86" s="69">
        <f t="shared" si="3"/>
        <v>1</v>
      </c>
      <c r="R86" s="68"/>
    </row>
    <row r="87" spans="1:18" s="31" customFormat="1" ht="13.5" thickBot="1" x14ac:dyDescent="0.25">
      <c r="A87" s="113" t="s">
        <v>172</v>
      </c>
      <c r="B87" s="114"/>
      <c r="C87" s="115"/>
      <c r="D87" s="50"/>
      <c r="E87" s="51"/>
      <c r="F87" s="52">
        <f>F86</f>
        <v>389.12</v>
      </c>
      <c r="G87" s="50"/>
      <c r="H87" s="51"/>
      <c r="I87" s="52">
        <f>I86</f>
        <v>389.12</v>
      </c>
      <c r="J87" s="50"/>
      <c r="K87" s="51"/>
      <c r="L87" s="52">
        <f>L86</f>
        <v>0</v>
      </c>
      <c r="M87" s="50"/>
      <c r="N87" s="53"/>
      <c r="O87" s="52">
        <f>O86</f>
        <v>389.12</v>
      </c>
      <c r="P87" s="54"/>
      <c r="Q87" s="55">
        <f t="shared" ref="Q87" si="22">(O87*100%)/F87</f>
        <v>1</v>
      </c>
      <c r="R87" s="56"/>
    </row>
    <row r="88" spans="1:18" s="7" customFormat="1" ht="15" thickBot="1" x14ac:dyDescent="0.25">
      <c r="A88" s="57">
        <v>33</v>
      </c>
      <c r="B88" s="58" t="s">
        <v>130</v>
      </c>
      <c r="C88" s="59" t="s">
        <v>130</v>
      </c>
      <c r="D88" s="60" t="s">
        <v>124</v>
      </c>
      <c r="E88" s="61">
        <v>1</v>
      </c>
      <c r="F88" s="62">
        <v>412780.17</v>
      </c>
      <c r="G88" s="57" t="str">
        <f t="shared" si="4"/>
        <v>zad.</v>
      </c>
      <c r="H88" s="63">
        <v>0</v>
      </c>
      <c r="I88" s="95">
        <v>332712.76999999996</v>
      </c>
      <c r="J88" s="57" t="str">
        <f t="shared" si="5"/>
        <v>zad.</v>
      </c>
      <c r="K88" s="63">
        <v>1</v>
      </c>
      <c r="L88" s="65"/>
      <c r="M88" s="57" t="str">
        <f t="shared" si="6"/>
        <v>zad.</v>
      </c>
      <c r="N88" s="66">
        <f t="shared" si="0"/>
        <v>1</v>
      </c>
      <c r="O88" s="62">
        <f t="shared" si="1"/>
        <v>332712.76999999996</v>
      </c>
      <c r="P88" s="69">
        <f t="shared" si="2"/>
        <v>1</v>
      </c>
      <c r="Q88" s="69">
        <f t="shared" si="3"/>
        <v>0.80602895725344548</v>
      </c>
      <c r="R88" s="68"/>
    </row>
    <row r="89" spans="1:18" s="31" customFormat="1" ht="13.5" thickBot="1" x14ac:dyDescent="0.25">
      <c r="A89" s="113" t="s">
        <v>173</v>
      </c>
      <c r="B89" s="114"/>
      <c r="C89" s="115"/>
      <c r="D89" s="50"/>
      <c r="E89" s="51"/>
      <c r="F89" s="52">
        <f>F88</f>
        <v>412780.17</v>
      </c>
      <c r="G89" s="50"/>
      <c r="H89" s="51"/>
      <c r="I89" s="52">
        <f>I88</f>
        <v>332712.76999999996</v>
      </c>
      <c r="J89" s="50"/>
      <c r="K89" s="51"/>
      <c r="L89" s="52">
        <f>L88</f>
        <v>0</v>
      </c>
      <c r="M89" s="50"/>
      <c r="N89" s="53"/>
      <c r="O89" s="52">
        <f>O88</f>
        <v>332712.76999999996</v>
      </c>
      <c r="P89" s="54"/>
      <c r="Q89" s="55">
        <f t="shared" si="3"/>
        <v>0.80602895725344548</v>
      </c>
      <c r="R89" s="56"/>
    </row>
    <row r="90" spans="1:18" s="7" customFormat="1" ht="26.25" thickBot="1" x14ac:dyDescent="0.25">
      <c r="A90" s="57">
        <v>34</v>
      </c>
      <c r="B90" s="58" t="s">
        <v>131</v>
      </c>
      <c r="C90" s="59" t="s">
        <v>131</v>
      </c>
      <c r="D90" s="60" t="s">
        <v>4</v>
      </c>
      <c r="E90" s="61">
        <v>1</v>
      </c>
      <c r="F90" s="62">
        <v>293232.83</v>
      </c>
      <c r="G90" s="57" t="str">
        <f t="shared" si="4"/>
        <v>szt.</v>
      </c>
      <c r="H90" s="63">
        <v>0</v>
      </c>
      <c r="I90" s="64">
        <v>81632.509999999995</v>
      </c>
      <c r="J90" s="57" t="str">
        <f t="shared" si="5"/>
        <v>szt.</v>
      </c>
      <c r="K90" s="63">
        <v>1</v>
      </c>
      <c r="L90" s="94">
        <v>144004.5</v>
      </c>
      <c r="M90" s="57" t="str">
        <f t="shared" si="6"/>
        <v>szt.</v>
      </c>
      <c r="N90" s="66">
        <f t="shared" si="0"/>
        <v>1</v>
      </c>
      <c r="O90" s="62">
        <f t="shared" si="1"/>
        <v>225637.01</v>
      </c>
      <c r="P90" s="69">
        <f t="shared" si="2"/>
        <v>1</v>
      </c>
      <c r="Q90" s="69">
        <f t="shared" si="3"/>
        <v>0.76948072287813063</v>
      </c>
      <c r="R90" s="68"/>
    </row>
    <row r="91" spans="1:18" s="31" customFormat="1" ht="13.5" thickBot="1" x14ac:dyDescent="0.25">
      <c r="A91" s="113" t="s">
        <v>174</v>
      </c>
      <c r="B91" s="114"/>
      <c r="C91" s="115"/>
      <c r="D91" s="50"/>
      <c r="E91" s="51"/>
      <c r="F91" s="52">
        <f>F90</f>
        <v>293232.83</v>
      </c>
      <c r="G91" s="50"/>
      <c r="H91" s="51"/>
      <c r="I91" s="52">
        <f>I90</f>
        <v>81632.509999999995</v>
      </c>
      <c r="J91" s="50"/>
      <c r="K91" s="51"/>
      <c r="L91" s="52">
        <f>L90</f>
        <v>144004.5</v>
      </c>
      <c r="M91" s="50"/>
      <c r="N91" s="53"/>
      <c r="O91" s="52">
        <f>O90</f>
        <v>225637.01</v>
      </c>
      <c r="P91" s="54"/>
      <c r="Q91" s="55">
        <f t="shared" ref="Q91" si="23">(O91*100%)/F91</f>
        <v>0.76948072287813063</v>
      </c>
      <c r="R91" s="56"/>
    </row>
    <row r="92" spans="1:18" s="7" customFormat="1" ht="39" thickBot="1" x14ac:dyDescent="0.25">
      <c r="A92" s="57">
        <v>35</v>
      </c>
      <c r="B92" s="58" t="s">
        <v>132</v>
      </c>
      <c r="C92" s="59" t="s">
        <v>133</v>
      </c>
      <c r="D92" s="60" t="s">
        <v>4</v>
      </c>
      <c r="E92" s="61">
        <v>19</v>
      </c>
      <c r="F92" s="62">
        <v>19200</v>
      </c>
      <c r="G92" s="57" t="str">
        <f t="shared" si="4"/>
        <v>szt.</v>
      </c>
      <c r="H92" s="63"/>
      <c r="I92" s="94"/>
      <c r="J92" s="57" t="str">
        <f t="shared" si="5"/>
        <v>szt.</v>
      </c>
      <c r="K92" s="63">
        <v>19</v>
      </c>
      <c r="L92" s="94">
        <v>19200</v>
      </c>
      <c r="M92" s="57" t="str">
        <f t="shared" si="6"/>
        <v>szt.</v>
      </c>
      <c r="N92" s="66">
        <f t="shared" si="0"/>
        <v>19</v>
      </c>
      <c r="O92" s="62">
        <f t="shared" si="1"/>
        <v>19200</v>
      </c>
      <c r="P92" s="69">
        <f t="shared" si="2"/>
        <v>1</v>
      </c>
      <c r="Q92" s="69">
        <f t="shared" si="3"/>
        <v>1</v>
      </c>
      <c r="R92" s="68"/>
    </row>
    <row r="93" spans="1:18" s="31" customFormat="1" ht="13.5" thickBot="1" x14ac:dyDescent="0.25">
      <c r="A93" s="113" t="s">
        <v>175</v>
      </c>
      <c r="B93" s="114"/>
      <c r="C93" s="115"/>
      <c r="D93" s="50"/>
      <c r="E93" s="51"/>
      <c r="F93" s="52">
        <f>F92</f>
        <v>19200</v>
      </c>
      <c r="G93" s="50"/>
      <c r="H93" s="51"/>
      <c r="I93" s="52">
        <f>I92</f>
        <v>0</v>
      </c>
      <c r="J93" s="50"/>
      <c r="K93" s="51"/>
      <c r="L93" s="52">
        <f>L92</f>
        <v>19200</v>
      </c>
      <c r="M93" s="50"/>
      <c r="N93" s="53"/>
      <c r="O93" s="52">
        <f>O92</f>
        <v>19200</v>
      </c>
      <c r="P93" s="54"/>
      <c r="Q93" s="55">
        <f t="shared" si="3"/>
        <v>1</v>
      </c>
      <c r="R93" s="56"/>
    </row>
    <row r="94" spans="1:18" s="7" customFormat="1" ht="14.25" x14ac:dyDescent="0.2">
      <c r="A94" s="116">
        <v>36</v>
      </c>
      <c r="B94" s="112" t="s">
        <v>134</v>
      </c>
      <c r="C94" s="59" t="s">
        <v>135</v>
      </c>
      <c r="D94" s="60" t="s">
        <v>4</v>
      </c>
      <c r="E94" s="61">
        <v>12</v>
      </c>
      <c r="F94" s="139">
        <v>127190</v>
      </c>
      <c r="G94" s="57" t="str">
        <f t="shared" si="4"/>
        <v>szt.</v>
      </c>
      <c r="H94" s="63"/>
      <c r="I94" s="148"/>
      <c r="J94" s="57" t="str">
        <f t="shared" si="5"/>
        <v>szt.</v>
      </c>
      <c r="K94" s="63">
        <v>12</v>
      </c>
      <c r="L94" s="140">
        <v>122130</v>
      </c>
      <c r="M94" s="57" t="str">
        <f t="shared" si="6"/>
        <v>szt.</v>
      </c>
      <c r="N94" s="66">
        <f t="shared" si="0"/>
        <v>12</v>
      </c>
      <c r="O94" s="145">
        <f t="shared" si="1"/>
        <v>122130</v>
      </c>
      <c r="P94" s="69">
        <f t="shared" si="2"/>
        <v>1</v>
      </c>
      <c r="Q94" s="142">
        <f t="shared" si="3"/>
        <v>0.96021699819168171</v>
      </c>
      <c r="R94" s="68"/>
    </row>
    <row r="95" spans="1:18" s="7" customFormat="1" ht="14.25" x14ac:dyDescent="0.2">
      <c r="A95" s="117"/>
      <c r="B95" s="112"/>
      <c r="C95" s="59" t="s">
        <v>136</v>
      </c>
      <c r="D95" s="60" t="s">
        <v>4</v>
      </c>
      <c r="E95" s="61">
        <v>10</v>
      </c>
      <c r="F95" s="139"/>
      <c r="G95" s="57" t="str">
        <f t="shared" si="4"/>
        <v>szt.</v>
      </c>
      <c r="H95" s="63"/>
      <c r="I95" s="149"/>
      <c r="J95" s="57" t="str">
        <f t="shared" si="5"/>
        <v>szt.</v>
      </c>
      <c r="K95" s="63">
        <v>10</v>
      </c>
      <c r="L95" s="153"/>
      <c r="M95" s="57" t="str">
        <f t="shared" si="6"/>
        <v>szt.</v>
      </c>
      <c r="N95" s="66">
        <f t="shared" si="0"/>
        <v>10</v>
      </c>
      <c r="O95" s="146"/>
      <c r="P95" s="69">
        <f t="shared" si="2"/>
        <v>1</v>
      </c>
      <c r="Q95" s="143"/>
      <c r="R95" s="68"/>
    </row>
    <row r="96" spans="1:18" s="7" customFormat="1" ht="14.25" x14ac:dyDescent="0.2">
      <c r="A96" s="117"/>
      <c r="B96" s="112"/>
      <c r="C96" s="59" t="s">
        <v>137</v>
      </c>
      <c r="D96" s="60" t="s">
        <v>4</v>
      </c>
      <c r="E96" s="61">
        <v>5</v>
      </c>
      <c r="F96" s="139"/>
      <c r="G96" s="57" t="str">
        <f t="shared" si="4"/>
        <v>szt.</v>
      </c>
      <c r="H96" s="63"/>
      <c r="I96" s="149"/>
      <c r="J96" s="57" t="str">
        <f t="shared" si="5"/>
        <v>szt.</v>
      </c>
      <c r="K96" s="63">
        <v>5</v>
      </c>
      <c r="L96" s="153"/>
      <c r="M96" s="57" t="str">
        <f t="shared" si="6"/>
        <v>szt.</v>
      </c>
      <c r="N96" s="66">
        <f t="shared" si="0"/>
        <v>5</v>
      </c>
      <c r="O96" s="146"/>
      <c r="P96" s="69">
        <f t="shared" si="2"/>
        <v>1</v>
      </c>
      <c r="Q96" s="143"/>
      <c r="R96" s="68"/>
    </row>
    <row r="97" spans="1:18" s="7" customFormat="1" ht="14.25" x14ac:dyDescent="0.2">
      <c r="A97" s="117"/>
      <c r="B97" s="112"/>
      <c r="C97" s="59" t="s">
        <v>138</v>
      </c>
      <c r="D97" s="60" t="s">
        <v>4</v>
      </c>
      <c r="E97" s="61">
        <v>10</v>
      </c>
      <c r="F97" s="139"/>
      <c r="G97" s="57" t="str">
        <f t="shared" si="4"/>
        <v>szt.</v>
      </c>
      <c r="H97" s="63"/>
      <c r="I97" s="149"/>
      <c r="J97" s="57" t="str">
        <f t="shared" si="5"/>
        <v>szt.</v>
      </c>
      <c r="K97" s="63">
        <v>10</v>
      </c>
      <c r="L97" s="153"/>
      <c r="M97" s="57" t="str">
        <f t="shared" si="6"/>
        <v>szt.</v>
      </c>
      <c r="N97" s="66">
        <f t="shared" si="0"/>
        <v>10</v>
      </c>
      <c r="O97" s="146"/>
      <c r="P97" s="69">
        <f t="shared" si="2"/>
        <v>1</v>
      </c>
      <c r="Q97" s="143"/>
      <c r="R97" s="68"/>
    </row>
    <row r="98" spans="1:18" s="7" customFormat="1" ht="15" thickBot="1" x14ac:dyDescent="0.25">
      <c r="A98" s="118"/>
      <c r="B98" s="112"/>
      <c r="C98" s="59" t="s">
        <v>139</v>
      </c>
      <c r="D98" s="60" t="s">
        <v>4</v>
      </c>
      <c r="E98" s="61">
        <v>50</v>
      </c>
      <c r="F98" s="139"/>
      <c r="G98" s="57" t="str">
        <f t="shared" si="4"/>
        <v>szt.</v>
      </c>
      <c r="H98" s="63"/>
      <c r="I98" s="150"/>
      <c r="J98" s="57" t="str">
        <f t="shared" si="5"/>
        <v>szt.</v>
      </c>
      <c r="K98" s="63">
        <v>50</v>
      </c>
      <c r="L98" s="141"/>
      <c r="M98" s="57" t="str">
        <f t="shared" si="6"/>
        <v>szt.</v>
      </c>
      <c r="N98" s="66">
        <f t="shared" si="0"/>
        <v>50</v>
      </c>
      <c r="O98" s="147"/>
      <c r="P98" s="69">
        <f t="shared" si="2"/>
        <v>1</v>
      </c>
      <c r="Q98" s="144"/>
      <c r="R98" s="68"/>
    </row>
    <row r="99" spans="1:18" s="31" customFormat="1" ht="13.5" thickBot="1" x14ac:dyDescent="0.25">
      <c r="A99" s="113" t="s">
        <v>176</v>
      </c>
      <c r="B99" s="114"/>
      <c r="C99" s="115"/>
      <c r="D99" s="50"/>
      <c r="E99" s="51"/>
      <c r="F99" s="52">
        <f>F94</f>
        <v>127190</v>
      </c>
      <c r="G99" s="50"/>
      <c r="H99" s="51"/>
      <c r="I99" s="52">
        <f>I94</f>
        <v>0</v>
      </c>
      <c r="J99" s="50"/>
      <c r="K99" s="51"/>
      <c r="L99" s="52">
        <f>L94</f>
        <v>122130</v>
      </c>
      <c r="M99" s="50"/>
      <c r="N99" s="53"/>
      <c r="O99" s="52">
        <f>O94</f>
        <v>122130</v>
      </c>
      <c r="P99" s="54"/>
      <c r="Q99" s="55">
        <f t="shared" ref="Q99" si="24">(O99*100%)/F99</f>
        <v>0.96021699819168171</v>
      </c>
      <c r="R99" s="56"/>
    </row>
    <row r="100" spans="1:18" s="7" customFormat="1" ht="26.25" thickBot="1" x14ac:dyDescent="0.25">
      <c r="A100" s="57">
        <v>37</v>
      </c>
      <c r="B100" s="58" t="s">
        <v>140</v>
      </c>
      <c r="C100" s="59" t="s">
        <v>140</v>
      </c>
      <c r="D100" s="60" t="s">
        <v>141</v>
      </c>
      <c r="E100" s="61">
        <v>2800</v>
      </c>
      <c r="F100" s="62">
        <v>1021524.73</v>
      </c>
      <c r="G100" s="57" t="str">
        <f t="shared" si="4"/>
        <v>m2</v>
      </c>
      <c r="H100" s="63"/>
      <c r="I100" s="64"/>
      <c r="J100" s="57" t="str">
        <f t="shared" si="5"/>
        <v>m2</v>
      </c>
      <c r="K100" s="63"/>
      <c r="L100" s="65"/>
      <c r="M100" s="57" t="str">
        <f t="shared" si="6"/>
        <v>m2</v>
      </c>
      <c r="N100" s="66">
        <f t="shared" si="0"/>
        <v>0</v>
      </c>
      <c r="O100" s="62">
        <f t="shared" si="1"/>
        <v>0</v>
      </c>
      <c r="P100" s="69">
        <f t="shared" si="2"/>
        <v>0</v>
      </c>
      <c r="Q100" s="69">
        <f t="shared" si="3"/>
        <v>0</v>
      </c>
      <c r="R100" s="68"/>
    </row>
    <row r="101" spans="1:18" s="31" customFormat="1" ht="13.5" thickBot="1" x14ac:dyDescent="0.25">
      <c r="A101" s="113" t="s">
        <v>177</v>
      </c>
      <c r="B101" s="114"/>
      <c r="C101" s="115"/>
      <c r="D101" s="50"/>
      <c r="E101" s="51"/>
      <c r="F101" s="52">
        <f>F100</f>
        <v>1021524.73</v>
      </c>
      <c r="G101" s="50"/>
      <c r="H101" s="51"/>
      <c r="I101" s="52">
        <f>I100</f>
        <v>0</v>
      </c>
      <c r="J101" s="50"/>
      <c r="K101" s="51"/>
      <c r="L101" s="52">
        <f>L100</f>
        <v>0</v>
      </c>
      <c r="M101" s="50"/>
      <c r="N101" s="53"/>
      <c r="O101" s="52">
        <f>O100</f>
        <v>0</v>
      </c>
      <c r="P101" s="54"/>
      <c r="Q101" s="55">
        <f t="shared" si="3"/>
        <v>0</v>
      </c>
      <c r="R101" s="56"/>
    </row>
    <row r="102" spans="1:18" s="7" customFormat="1" ht="15" thickBot="1" x14ac:dyDescent="0.25">
      <c r="A102" s="72">
        <v>38</v>
      </c>
      <c r="B102" s="73" t="s">
        <v>142</v>
      </c>
      <c r="C102" s="74" t="s">
        <v>142</v>
      </c>
      <c r="D102" s="75" t="s">
        <v>4</v>
      </c>
      <c r="E102" s="76">
        <v>1</v>
      </c>
      <c r="F102" s="77">
        <v>199207.41</v>
      </c>
      <c r="G102" s="78" t="str">
        <f t="shared" si="4"/>
        <v>szt.</v>
      </c>
      <c r="H102" s="79"/>
      <c r="I102" s="80"/>
      <c r="J102" s="78" t="str">
        <f t="shared" si="5"/>
        <v>szt.</v>
      </c>
      <c r="K102" s="79"/>
      <c r="L102" s="81"/>
      <c r="M102" s="78" t="str">
        <f t="shared" si="6"/>
        <v>szt.</v>
      </c>
      <c r="N102" s="66">
        <f t="shared" si="0"/>
        <v>0</v>
      </c>
      <c r="O102" s="62">
        <f t="shared" si="1"/>
        <v>0</v>
      </c>
      <c r="P102" s="69">
        <f t="shared" si="2"/>
        <v>0</v>
      </c>
      <c r="Q102" s="69">
        <f t="shared" si="3"/>
        <v>0</v>
      </c>
      <c r="R102" s="82"/>
    </row>
    <row r="103" spans="1:18" s="31" customFormat="1" ht="13.5" thickBot="1" x14ac:dyDescent="0.25">
      <c r="A103" s="113" t="s">
        <v>178</v>
      </c>
      <c r="B103" s="114"/>
      <c r="C103" s="115"/>
      <c r="D103" s="50"/>
      <c r="E103" s="51"/>
      <c r="F103" s="52">
        <f>F102</f>
        <v>199207.41</v>
      </c>
      <c r="G103" s="50"/>
      <c r="H103" s="51"/>
      <c r="I103" s="52">
        <f>I102</f>
        <v>0</v>
      </c>
      <c r="J103" s="50"/>
      <c r="K103" s="51"/>
      <c r="L103" s="52">
        <f>L102</f>
        <v>0</v>
      </c>
      <c r="M103" s="50"/>
      <c r="N103" s="50"/>
      <c r="O103" s="52">
        <f>O102</f>
        <v>0</v>
      </c>
      <c r="P103" s="83"/>
      <c r="Q103" s="84">
        <f t="shared" ref="Q103" si="25">(O103*100%)/F103</f>
        <v>0</v>
      </c>
      <c r="R103" s="56"/>
    </row>
    <row r="104" spans="1:18" s="1" customFormat="1" ht="13.5" thickBot="1" x14ac:dyDescent="0.25">
      <c r="A104" s="105" t="s">
        <v>57</v>
      </c>
      <c r="B104" s="106"/>
      <c r="C104" s="107"/>
      <c r="D104" s="85"/>
      <c r="E104" s="86"/>
      <c r="F104" s="87">
        <f>SUM(F13,F15,F18,F22,F24,F26,F28,F31,F33,F35,F37,F39,F42,F45,F47,F49,F53,F56,F58,F61,F65,F67,F69,F71,F73,F75,F77,F79,F81,F83,F85,F87,F89,F91,F93,F99,F101,F103)</f>
        <v>3259107.6400000006</v>
      </c>
      <c r="G104" s="85"/>
      <c r="H104" s="86"/>
      <c r="I104" s="88">
        <f>SUM(I13,I15,I18,I22,I24,I26,I28,I31,I33,I35,I37,I39,I42,I45,I47,I49,I53,I56,I58,I61,I65,I67,I69,I71,I73,I75,I77,I79,I81,I83,I85,I87,I89,I91,I93,I99,I101,I103)</f>
        <v>1164427.3400000001</v>
      </c>
      <c r="J104" s="85"/>
      <c r="K104" s="86"/>
      <c r="L104" s="89">
        <f>SUM(L13,L15,L18,L22,L24,L26,L28,L31,L33,L35,L37,L39,L42,L45,L47,L49,L53,L56,L58,L61,L65,L67,L69,L71,L73,L75,L77,L79,L81,L83,L85,L87,L89,L91,L93,L99,L101,L103)</f>
        <v>669738.37</v>
      </c>
      <c r="M104" s="85"/>
      <c r="N104" s="86"/>
      <c r="O104" s="89">
        <f>SUM(O13,O15,O18,O22,O24,O26,O28,O31,O33,O35,O37,O39,O42,O45,O47,O49,O53,O56,O58,O61,O65,O67,O69,O71,O73,O75,O77,O79,O81,O83,O85,O87,O89,O91,O93,O99,O101,O103)</f>
        <v>1834165.71</v>
      </c>
      <c r="P104" s="90"/>
      <c r="Q104" s="91">
        <f>(O104*100%)/F104</f>
        <v>0.56278156863821771</v>
      </c>
      <c r="R104" s="92"/>
    </row>
    <row r="105" spans="1:18" ht="30" customHeight="1" x14ac:dyDescent="0.2">
      <c r="I105" s="98"/>
      <c r="J105" s="99"/>
      <c r="Q105" s="96"/>
    </row>
    <row r="106" spans="1:18" x14ac:dyDescent="0.2">
      <c r="I106" s="97"/>
      <c r="J106" s="100"/>
    </row>
    <row r="110" spans="1:18" x14ac:dyDescent="0.2">
      <c r="P110" s="29"/>
    </row>
  </sheetData>
  <sheetProtection algorithmName="SHA-512" hashValue="e3FifZs/ntW49/aPGIpBGQ8dPIbmQRVhemSCdN2ySPXN8Jc82DtLCmLePtCmMVucLHAEOacP5g3tyPZTrCswqw==" saltValue="SDKB4nIGnTQJU4LF1mO4mQ==" spinCount="100000" sheet="1" objects="1" scenarios="1"/>
  <mergeCells count="133">
    <mergeCell ref="I54:I55"/>
    <mergeCell ref="I50:I52"/>
    <mergeCell ref="A77:C77"/>
    <mergeCell ref="A79:C79"/>
    <mergeCell ref="A81:C81"/>
    <mergeCell ref="A61:C61"/>
    <mergeCell ref="A65:C65"/>
    <mergeCell ref="A67:C67"/>
    <mergeCell ref="A69:C69"/>
    <mergeCell ref="A71:C71"/>
    <mergeCell ref="A53:C53"/>
    <mergeCell ref="A56:C56"/>
    <mergeCell ref="A58:C58"/>
    <mergeCell ref="Q94:Q98"/>
    <mergeCell ref="O94:O98"/>
    <mergeCell ref="L94:L98"/>
    <mergeCell ref="I94:I98"/>
    <mergeCell ref="I43:I44"/>
    <mergeCell ref="I40:I41"/>
    <mergeCell ref="Q62:Q64"/>
    <mergeCell ref="Q59:Q60"/>
    <mergeCell ref="Q54:Q55"/>
    <mergeCell ref="Q50:Q52"/>
    <mergeCell ref="O62:O64"/>
    <mergeCell ref="O59:O60"/>
    <mergeCell ref="O54:O55"/>
    <mergeCell ref="O50:O52"/>
    <mergeCell ref="L62:L64"/>
    <mergeCell ref="L59:L60"/>
    <mergeCell ref="L54:L55"/>
    <mergeCell ref="L50:L52"/>
    <mergeCell ref="I62:I64"/>
    <mergeCell ref="I59:I60"/>
    <mergeCell ref="Q40:Q41"/>
    <mergeCell ref="O43:O44"/>
    <mergeCell ref="O40:O41"/>
    <mergeCell ref="L43:L44"/>
    <mergeCell ref="L40:L41"/>
    <mergeCell ref="A93:C93"/>
    <mergeCell ref="A99:C99"/>
    <mergeCell ref="A101:C101"/>
    <mergeCell ref="Q19:Q21"/>
    <mergeCell ref="Q16:Q17"/>
    <mergeCell ref="O19:O21"/>
    <mergeCell ref="O16:O17"/>
    <mergeCell ref="L19:L21"/>
    <mergeCell ref="L16:L17"/>
    <mergeCell ref="I19:I21"/>
    <mergeCell ref="I16:I17"/>
    <mergeCell ref="Q29:Q30"/>
    <mergeCell ref="O29:O30"/>
    <mergeCell ref="L29:L30"/>
    <mergeCell ref="I29:I30"/>
    <mergeCell ref="Q43:Q44"/>
    <mergeCell ref="A83:C83"/>
    <mergeCell ref="A85:C85"/>
    <mergeCell ref="A87:C87"/>
    <mergeCell ref="A89:C89"/>
    <mergeCell ref="A91:C91"/>
    <mergeCell ref="A73:C73"/>
    <mergeCell ref="A75:C75"/>
    <mergeCell ref="F94:F98"/>
    <mergeCell ref="A26:C26"/>
    <mergeCell ref="A28:C28"/>
    <mergeCell ref="A31:C31"/>
    <mergeCell ref="A33:C33"/>
    <mergeCell ref="A37:C37"/>
    <mergeCell ref="A39:C39"/>
    <mergeCell ref="A42:C42"/>
    <mergeCell ref="A45:C45"/>
    <mergeCell ref="A43:A44"/>
    <mergeCell ref="A40:A41"/>
    <mergeCell ref="A94:A98"/>
    <mergeCell ref="A29:A30"/>
    <mergeCell ref="A62:A64"/>
    <mergeCell ref="A59:A60"/>
    <mergeCell ref="A54:A55"/>
    <mergeCell ref="A50:A52"/>
    <mergeCell ref="A47:C47"/>
    <mergeCell ref="A49:C49"/>
    <mergeCell ref="A35:C35"/>
    <mergeCell ref="F16:F17"/>
    <mergeCell ref="F19:F21"/>
    <mergeCell ref="F29:F30"/>
    <mergeCell ref="F40:F41"/>
    <mergeCell ref="F43:F44"/>
    <mergeCell ref="F50:F52"/>
    <mergeCell ref="F54:F55"/>
    <mergeCell ref="F59:F60"/>
    <mergeCell ref="F62:F64"/>
    <mergeCell ref="C3:F3"/>
    <mergeCell ref="C4:F4"/>
    <mergeCell ref="G9:H9"/>
    <mergeCell ref="I9:I10"/>
    <mergeCell ref="J9:K9"/>
    <mergeCell ref="G8:I8"/>
    <mergeCell ref="A1:R1"/>
    <mergeCell ref="P8:P10"/>
    <mergeCell ref="A8:A10"/>
    <mergeCell ref="B8:B10"/>
    <mergeCell ref="C8:C10"/>
    <mergeCell ref="D8:F8"/>
    <mergeCell ref="D9:E9"/>
    <mergeCell ref="J8:L8"/>
    <mergeCell ref="M8:O8"/>
    <mergeCell ref="R8:R10"/>
    <mergeCell ref="F9:F10"/>
    <mergeCell ref="O9:O10"/>
    <mergeCell ref="L9:L10"/>
    <mergeCell ref="M9:N9"/>
    <mergeCell ref="Q8:Q10"/>
    <mergeCell ref="A104:C104"/>
    <mergeCell ref="B5:B6"/>
    <mergeCell ref="D6:E6"/>
    <mergeCell ref="D5:E5"/>
    <mergeCell ref="B16:B17"/>
    <mergeCell ref="B19:B21"/>
    <mergeCell ref="B29:B30"/>
    <mergeCell ref="B40:B41"/>
    <mergeCell ref="B43:B44"/>
    <mergeCell ref="B50:B52"/>
    <mergeCell ref="B54:B55"/>
    <mergeCell ref="B59:B60"/>
    <mergeCell ref="B62:B64"/>
    <mergeCell ref="A103:C103"/>
    <mergeCell ref="B94:B98"/>
    <mergeCell ref="A13:C13"/>
    <mergeCell ref="A15:C15"/>
    <mergeCell ref="A18:C18"/>
    <mergeCell ref="A22:C22"/>
    <mergeCell ref="A24:C24"/>
    <mergeCell ref="A19:A21"/>
    <mergeCell ref="A16:A17"/>
  </mergeCells>
  <conditionalFormatting sqref="P14 P12 P16:P17 P19:P21 P23 P25 P27 P29:P30 P32 P34 P36 P38 P40:P41 P43:P44 P46 P48 P50:P52 P54:P55 P57 P59:P60 P62:P64 P66 P68 P70 P72 P74 P76 P78 P80 P82 P84 P86 P88 P90 P92 P94:P98 P100 P102">
    <cfRule type="dataBar" priority="3">
      <dataBar>
        <cfvo type="min"/>
        <cfvo type="max"/>
        <color rgb="FF63C384"/>
      </dataBar>
      <extLst>
        <ext xmlns:x14="http://schemas.microsoft.com/office/spreadsheetml/2009/9/main" uri="{B025F937-C7B1-47D3-B67F-A62EFF666E3E}">
          <x14:id>{58829A3A-C735-46AE-9D55-562FB6B5FC22}</x14:id>
        </ext>
      </extLst>
    </cfRule>
  </conditionalFormatting>
  <conditionalFormatting sqref="Q12 Q14 Q16:Q17 Q19:Q21 Q23 Q25 Q27 Q29:Q30 Q32 Q34 Q36 Q38 Q40:Q41 Q43:Q44 Q46 Q48 Q50:Q52 Q54:Q55 Q57 Q59:Q60 Q62:Q64 Q66 Q68 Q70 Q72 Q74 Q76 Q78 Q80 Q82 Q84 Q86 Q88 Q90 Q92 Q94:Q98 Q100 Q102">
    <cfRule type="dataBar" priority="2">
      <dataBar>
        <cfvo type="min"/>
        <cfvo type="max"/>
        <color rgb="FF63C384"/>
      </dataBar>
      <extLst>
        <ext xmlns:x14="http://schemas.microsoft.com/office/spreadsheetml/2009/9/main" uri="{B025F937-C7B1-47D3-B67F-A62EFF666E3E}">
          <x14:id>{1610E1E0-58AE-4709-BE0D-689A0ADCAF5F}</x14:id>
        </ext>
      </extLst>
    </cfRule>
  </conditionalFormatting>
  <conditionalFormatting sqref="Q15 Q13 Q18 Q22 Q24 Q26 Q28 Q31 Q33 Q35 Q37 Q39 Q42 Q45 Q47 Q49 Q53 Q56 Q58 Q61 Q65 Q67 Q69 Q71 Q73 Q75 Q77 Q79 Q81 Q83 Q85 Q87 Q89 Q91 Q93 Q99 Q101 Q103:Q104">
    <cfRule type="dataBar" priority="1">
      <dataBar>
        <cfvo type="min"/>
        <cfvo type="max"/>
        <color rgb="FFFF555A"/>
      </dataBar>
      <extLst>
        <ext xmlns:x14="http://schemas.microsoft.com/office/spreadsheetml/2009/9/main" uri="{B025F937-C7B1-47D3-B67F-A62EFF666E3E}">
          <x14:id>{CB9FA25B-A18D-4BE0-AA81-8945A6432AF5}</x14:id>
        </ext>
      </extLst>
    </cfRule>
  </conditionalFormatting>
  <dataValidations count="1">
    <dataValidation allowBlank="1" showInputMessage="1" showErrorMessage="1" promptTitle="UWAGA!" prompt="Format daty_x000a_rrrr-mm-dd" sqref="D6:F6" xr:uid="{00000000-0002-0000-0000-000000000000}"/>
  </dataValidations>
  <printOptions horizontalCentered="1"/>
  <pageMargins left="0.23622047244094491" right="0.23622047244094491" top="0.74803149606299213" bottom="0.74803149606299213" header="0.31496062992125984" footer="0.31496062992125984"/>
  <pageSetup paperSize="8" scale="39" fitToHeight="0" orientation="landscape" r:id="rId1"/>
  <rowBreaks count="1" manualBreakCount="1">
    <brk id="56" max="16383" man="1"/>
  </rowBreaks>
  <extLst>
    <ext xmlns:x14="http://schemas.microsoft.com/office/spreadsheetml/2009/9/main" uri="{78C0D931-6437-407d-A8EE-F0AAD7539E65}">
      <x14:conditionalFormattings>
        <x14:conditionalFormatting xmlns:xm="http://schemas.microsoft.com/office/excel/2006/main">
          <x14:cfRule type="dataBar" id="{58829A3A-C735-46AE-9D55-562FB6B5FC22}">
            <x14:dataBar minLength="0" maxLength="100" border="1" negativeBarBorderColorSameAsPositive="0">
              <x14:cfvo type="autoMin"/>
              <x14:cfvo type="autoMax"/>
              <x14:borderColor rgb="FF63C384"/>
              <x14:negativeFillColor rgb="FFFF0000"/>
              <x14:negativeBorderColor rgb="FFFF0000"/>
              <x14:axisColor rgb="FF000000"/>
            </x14:dataBar>
          </x14:cfRule>
          <xm:sqref>P14 P12 P16:P17 P19:P21 P23 P25 P27 P29:P30 P32 P34 P36 P38 P40:P41 P43:P44 P46 P48 P50:P52 P54:P55 P57 P59:P60 P62:P64 P66 P68 P70 P72 P74 P76 P78 P80 P82 P84 P86 P88 P90 P92 P94:P98 P100 P102</xm:sqref>
        </x14:conditionalFormatting>
        <x14:conditionalFormatting xmlns:xm="http://schemas.microsoft.com/office/excel/2006/main">
          <x14:cfRule type="dataBar" id="{1610E1E0-58AE-4709-BE0D-689A0ADCAF5F}">
            <x14:dataBar minLength="0" maxLength="100" border="1" negativeBarBorderColorSameAsPositive="0">
              <x14:cfvo type="autoMin"/>
              <x14:cfvo type="autoMax"/>
              <x14:borderColor rgb="FF63C384"/>
              <x14:negativeFillColor rgb="FFFF0000"/>
              <x14:negativeBorderColor rgb="FFFF0000"/>
              <x14:axisColor rgb="FF000000"/>
            </x14:dataBar>
          </x14:cfRule>
          <xm:sqref>Q12 Q14 Q16:Q17 Q19:Q21 Q23 Q25 Q27 Q29:Q30 Q32 Q34 Q36 Q38 Q40:Q41 Q43:Q44 Q46 Q48 Q50:Q52 Q54:Q55 Q57 Q59:Q60 Q62:Q64 Q66 Q68 Q70 Q72 Q74 Q76 Q78 Q80 Q82 Q84 Q86 Q88 Q90 Q92 Q94:Q98 Q100 Q102</xm:sqref>
        </x14:conditionalFormatting>
        <x14:conditionalFormatting xmlns:xm="http://schemas.microsoft.com/office/excel/2006/main">
          <x14:cfRule type="dataBar" id="{CB9FA25B-A18D-4BE0-AA81-8945A6432AF5}">
            <x14:dataBar minLength="0" maxLength="100" border="1" negativeBarBorderColorSameAsPositive="0">
              <x14:cfvo type="autoMin"/>
              <x14:cfvo type="autoMax"/>
              <x14:borderColor rgb="FFFF555A"/>
              <x14:negativeFillColor rgb="FFFF0000"/>
              <x14:negativeBorderColor rgb="FFFF0000"/>
              <x14:axisColor rgb="FF000000"/>
            </x14:dataBar>
          </x14:cfRule>
          <xm:sqref>Q15 Q13 Q18 Q22 Q24 Q26 Q28 Q31 Q33 Q35 Q37 Q39 Q42 Q45 Q47 Q49 Q53 Q56 Q58 Q61 Q65 Q67 Q69 Q71 Q73 Q75 Q77 Q79 Q81 Q83 Q85 Q87 Q89 Q91 Q93 Q99 Q101 Q103:Q104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'listy rozwijane'!$A$2:$A$24</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F22" sqref="F22"/>
    </sheetView>
  </sheetViews>
  <sheetFormatPr defaultRowHeight="12.75" x14ac:dyDescent="0.2"/>
  <cols>
    <col min="1" max="1" width="29.140625" bestFit="1" customWidth="1"/>
    <col min="3" max="4" width="10.140625" bestFit="1" customWidth="1"/>
  </cols>
  <sheetData>
    <row r="1" spans="1:5" ht="13.5" thickBot="1" x14ac:dyDescent="0.25">
      <c r="A1" s="9" t="s">
        <v>11</v>
      </c>
      <c r="B1" s="10" t="s">
        <v>12</v>
      </c>
      <c r="C1" s="10" t="s">
        <v>13</v>
      </c>
      <c r="D1" s="10" t="s">
        <v>14</v>
      </c>
      <c r="E1" s="11" t="s">
        <v>15</v>
      </c>
    </row>
    <row r="2" spans="1:5" x14ac:dyDescent="0.2">
      <c r="A2" s="12" t="s">
        <v>16</v>
      </c>
      <c r="B2" s="13" t="s">
        <v>17</v>
      </c>
      <c r="C2" s="14">
        <v>42736</v>
      </c>
      <c r="D2" s="14">
        <v>42825</v>
      </c>
      <c r="E2" s="13" t="s">
        <v>18</v>
      </c>
    </row>
    <row r="3" spans="1:5" ht="13.5" thickBot="1" x14ac:dyDescent="0.25">
      <c r="A3" s="15" t="s">
        <v>19</v>
      </c>
      <c r="B3" s="16" t="s">
        <v>20</v>
      </c>
      <c r="C3" s="17">
        <v>42826</v>
      </c>
      <c r="D3" s="17">
        <v>42916</v>
      </c>
      <c r="E3" s="18" t="s">
        <v>21</v>
      </c>
    </row>
    <row r="4" spans="1:5" x14ac:dyDescent="0.2">
      <c r="A4" s="15" t="s">
        <v>22</v>
      </c>
      <c r="B4" s="16" t="s">
        <v>23</v>
      </c>
      <c r="C4" s="17">
        <v>42917</v>
      </c>
      <c r="D4" s="17">
        <v>43008</v>
      </c>
    </row>
    <row r="5" spans="1:5" ht="13.5" thickBot="1" x14ac:dyDescent="0.25">
      <c r="A5" s="15" t="s">
        <v>24</v>
      </c>
      <c r="B5" s="18" t="s">
        <v>25</v>
      </c>
      <c r="C5" s="19">
        <v>43009</v>
      </c>
      <c r="D5" s="19">
        <v>43084</v>
      </c>
    </row>
    <row r="6" spans="1:5" x14ac:dyDescent="0.2">
      <c r="A6" s="20" t="s">
        <v>26</v>
      </c>
    </row>
    <row r="7" spans="1:5" x14ac:dyDescent="0.2">
      <c r="A7" s="20" t="s">
        <v>27</v>
      </c>
    </row>
    <row r="8" spans="1:5" x14ac:dyDescent="0.2">
      <c r="A8" s="20" t="s">
        <v>28</v>
      </c>
    </row>
    <row r="9" spans="1:5" x14ac:dyDescent="0.2">
      <c r="A9" s="20" t="s">
        <v>29</v>
      </c>
    </row>
    <row r="10" spans="1:5" x14ac:dyDescent="0.2">
      <c r="A10" s="20" t="s">
        <v>30</v>
      </c>
    </row>
    <row r="11" spans="1:5" x14ac:dyDescent="0.2">
      <c r="A11" s="20" t="s">
        <v>31</v>
      </c>
    </row>
    <row r="12" spans="1:5" x14ac:dyDescent="0.2">
      <c r="A12" s="20" t="s">
        <v>32</v>
      </c>
    </row>
    <row r="13" spans="1:5" x14ac:dyDescent="0.2">
      <c r="A13" s="20" t="s">
        <v>33</v>
      </c>
    </row>
    <row r="14" spans="1:5" x14ac:dyDescent="0.2">
      <c r="A14" s="20" t="s">
        <v>34</v>
      </c>
    </row>
    <row r="15" spans="1:5" x14ac:dyDescent="0.2">
      <c r="A15" s="20" t="s">
        <v>35</v>
      </c>
    </row>
    <row r="16" spans="1:5" x14ac:dyDescent="0.2">
      <c r="A16" s="20" t="s">
        <v>36</v>
      </c>
    </row>
    <row r="17" spans="1:1" x14ac:dyDescent="0.2">
      <c r="A17" s="20" t="s">
        <v>37</v>
      </c>
    </row>
    <row r="18" spans="1:1" x14ac:dyDescent="0.2">
      <c r="A18" s="20" t="s">
        <v>38</v>
      </c>
    </row>
    <row r="19" spans="1:1" x14ac:dyDescent="0.2">
      <c r="A19" s="20" t="s">
        <v>39</v>
      </c>
    </row>
    <row r="20" spans="1:1" x14ac:dyDescent="0.2">
      <c r="A20" s="20" t="s">
        <v>40</v>
      </c>
    </row>
    <row r="21" spans="1:1" x14ac:dyDescent="0.2">
      <c r="A21" s="20" t="s">
        <v>41</v>
      </c>
    </row>
    <row r="22" spans="1:1" x14ac:dyDescent="0.2">
      <c r="A22" s="20" t="s">
        <v>42</v>
      </c>
    </row>
    <row r="23" spans="1:1" x14ac:dyDescent="0.2">
      <c r="A23" s="20" t="s">
        <v>43</v>
      </c>
    </row>
    <row r="24" spans="1:1" ht="13.5" thickBot="1" x14ac:dyDescent="0.25">
      <c r="A24" s="21" t="s">
        <v>44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zestawienie finansowo-rzeczowe</vt:lpstr>
      <vt:lpstr>listy rozwijane</vt:lpstr>
      <vt:lpstr>'zestawienie finansowo-rzeczowe'!Obszar_wydruku</vt:lpstr>
      <vt:lpstr>'zestawienie finansowo-rzeczowe'!Tytuły_wydruku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Osińska</dc:creator>
  <cp:lastModifiedBy>Dariusz Kuś</cp:lastModifiedBy>
  <cp:lastPrinted>2018-12-27T12:46:51Z</cp:lastPrinted>
  <dcterms:created xsi:type="dcterms:W3CDTF">2013-04-29T18:37:56Z</dcterms:created>
  <dcterms:modified xsi:type="dcterms:W3CDTF">2018-12-31T10:21:55Z</dcterms:modified>
</cp:coreProperties>
</file>